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2995" windowHeight="138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G86" i="2"/>
  <c r="G70"/>
  <c r="G59"/>
  <c r="G54"/>
  <c r="G50"/>
  <c r="G45"/>
  <c r="G32"/>
  <c r="G26"/>
  <c r="G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</calcChain>
</file>

<file path=xl/sharedStrings.xml><?xml version="1.0" encoding="utf-8"?>
<sst xmlns="http://schemas.openxmlformats.org/spreadsheetml/2006/main" count="179" uniqueCount="179">
  <si>
    <t>Код</t>
  </si>
  <si>
    <t>Показник</t>
  </si>
  <si>
    <t>Затверджений план на рік</t>
  </si>
  <si>
    <t>План на рік з урахуванням змін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</si>
  <si>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</si>
  <si>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</si>
  <si>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</si>
  <si>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</si>
  <si>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</si>
  <si>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</si>
  <si>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</si>
  <si>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</si>
  <si>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</si>
  <si>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</si>
  <si>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</si>
  <si>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30.04.2025</t>
  </si>
  <si>
    <t>Разом (загальний + спеціальний)</t>
  </si>
  <si>
    <t>0100</t>
  </si>
  <si>
    <t>Державне управління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</si>
  <si>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</si>
  <si>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</si>
  <si>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</si>
  <si>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</si>
  <si>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</si>
  <si>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</si>
  <si>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</si>
  <si>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</si>
  <si>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</si>
  <si>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</si>
  <si>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</si>
  <si>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</si>
  <si>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</si>
  <si>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</si>
  <si>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1140</t>
  </si>
  <si>
    <t>Інші програми, заклади та заходи у сфері освіти</t>
  </si>
  <si>
    <t>1150</t>
  </si>
  <si>
    <t>Забезпечення діяльності інклюзивно-ресурсних центрів</t>
  </si>
  <si>
    <t>1160</t>
  </si>
  <si>
    <t>Забезпечення діяльності центрів професійного розвитку педагогічних працівників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</si>
  <si>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</si>
  <si>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</si>
  <si>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</si>
  <si>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</si>
  <si>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1230</t>
  </si>
  <si>
    <t>Виконання заходів щодо облаштування безпечних умов у закладах, що надають загальну середню освіту (протипожежний захист)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</si>
  <si>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</si>
  <si>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</t>
  </si>
  <si>
    <t>1300</t>
  </si>
  <si>
    <t>Будівництво освітніх установ та закладів</t>
  </si>
  <si>
    <t>1400</t>
  </si>
  <si>
    <t>Виконання заходів із задоволення потреб у забезпеченні безпечного освітнього середовища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</si>
  <si>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</si>
  <si>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</si>
  <si>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</si>
  <si>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</si>
  <si>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</si>
  <si>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</si>
  <si>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</si>
  <si>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</si>
  <si>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2100</t>
  </si>
  <si>
    <t>Стоматологічна допомога населенню</t>
  </si>
  <si>
    <t>2110</t>
  </si>
  <si>
    <t>Первинна медична допомога населенню</t>
  </si>
  <si>
    <t>2150</t>
  </si>
  <si>
    <t>Інші програми, заклади та заходи у сфері охорони здоров`я</t>
  </si>
  <si>
    <t>2170</t>
  </si>
  <si>
    <t>Будівництво закладів охорони здоров`я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</si>
  <si>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</si>
  <si>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</si>
  <si>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</si>
  <si>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</si>
  <si>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</si>
  <si>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</si>
  <si>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</si>
  <si>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</si>
  <si>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</si>
  <si>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</si>
  <si>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3110</t>
  </si>
  <si>
    <t>Заклади і заходи з питань дітей та їх соціального захисту</t>
  </si>
  <si>
    <t>3120</t>
  </si>
  <si>
    <t>Здійснення соціальної роботи з вразливими категоріями населення</t>
  </si>
  <si>
    <t>3130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</si>
  <si>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</si>
  <si>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</si>
  <si>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</si>
  <si>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</si>
  <si>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</si>
  <si>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3190</t>
  </si>
  <si>
    <t>Соціальний захист ветеранів війни та праці</t>
  </si>
  <si>
    <t>3240</t>
  </si>
  <si>
    <t>Інші заклади та заходи</t>
  </si>
  <si>
    <t>3250</t>
  </si>
  <si>
    <t>Будівництво установ та закладів соціальної сфери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</si>
  <si>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</si>
  <si>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</si>
  <si>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</si>
  <si>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</si>
  <si>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</si>
  <si>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</si>
  <si>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</si>
  <si>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</si>
  <si>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</si>
  <si>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</si>
  <si>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</si>
  <si>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</si>
  <si>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5010</t>
  </si>
  <si>
    <t>Проведення спортивної роботи в регіоні</t>
  </si>
  <si>
    <t>5030</t>
  </si>
  <si>
    <t>Розвиток дитячо-юнацького та резервного спорту</t>
  </si>
  <si>
    <t>5070</t>
  </si>
  <si>
    <t>Будівництво споруд, установ та закладів фізичної культури і спорту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</si>
  <si>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</si>
  <si>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</si>
  <si>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</si>
  <si>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</si>
  <si>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6060</t>
  </si>
  <si>
    <t>Утримання об`єктів соціальної сфери підприємств, що передаються до комунальної власності</t>
  </si>
  <si>
    <t>6090</t>
  </si>
  <si>
    <t>Інша діяльність у сфері житлово-комунального господарства</t>
  </si>
  <si>
    <t>6091</t>
  </si>
  <si>
    <t>Будівництво об`єктів житлово-комунального господарства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</si>
  <si>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</si>
  <si>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</si>
  <si>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</si>
  <si>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</si>
  <si>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</si>
  <si>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</si>
  <si>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7400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</si>
  <si>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</si>
  <si>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</si>
  <si>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</si>
  <si>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7460</t>
  </si>
  <si>
    <t>Утримання та розвиток автомобільних доріг та дорожньої інфраструктури</t>
  </si>
  <si>
    <t>7600</t>
  </si>
  <si>
    <t>Інші програми та заходи, пов`язані з економічною діяльністю</t>
  </si>
  <si>
    <t>7650</t>
  </si>
  <si>
    <t>Проведення експертної грошової оцінки земельної ділянки чи права на неї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</si>
  <si>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</si>
  <si>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</si>
  <si>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</si>
  <si>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</si>
  <si>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7690</t>
  </si>
  <si>
    <t>Інша економічна діяльність</t>
  </si>
  <si>
    <t>8000</t>
  </si>
  <si>
    <t>Інша діяльність</t>
  </si>
  <si>
    <t>8100</t>
  </si>
  <si>
    <t>Захист населення і територій від надзвичайних ситуацій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</si>
  <si>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</si>
  <si>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</si>
  <si>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</si>
  <si>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</si>
  <si>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8200</t>
  </si>
  <si>
    <t>Громадський порядок та безпека</t>
  </si>
  <si>
    <t>8240</t>
  </si>
  <si>
    <t>Заходи та роботи з територіальної оборони</t>
  </si>
  <si>
    <t>8300</t>
  </si>
  <si>
    <t>Охорона навколишнього природного середовища</t>
  </si>
  <si>
    <t>8330</t>
  </si>
  <si>
    <t>Інша діяльність у сфері екології та охорони природних ресурсів</t>
  </si>
  <si>
    <t>8400</t>
  </si>
  <si>
    <t>Медіа (Засоби масової інформації)</t>
  </si>
  <si>
    <t>8410</t>
  </si>
  <si>
    <t>Фінансова підтримка медіа (засобів масової інформації)</t>
  </si>
  <si>
    <t>8700</t>
  </si>
  <si>
    <t>Резервний фонд</t>
  </si>
  <si>
    <t>8710</t>
  </si>
  <si>
    <t>Резервний фонд місцевого бюджету</t>
  </si>
  <si>
    <t>9000</t>
  </si>
  <si>
    <t>Міжбюджетні трансферти</t>
  </si>
  <si>
    <t>9100</t>
  </si>
  <si>
    <t>Дотації з місцевого бюджету іншим бюджетам</t>
  </si>
  <si>
    <t>9110</t>
  </si>
  <si>
    <t>Реверсна дотація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</si>
  <si>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</si>
  <si>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</si>
  <si>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</si>
  <si>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</si>
  <si>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Кошторисні призначеня на звітний рік з урахуванням змін</t>
  </si>
  <si>
    <t>грн</t>
  </si>
</sst>
</file>

<file path=xl/styles.xml><?xml version="1.0" encoding="utf-8"?>
<styleSheet xmlns="http://schemas.openxmlformats.org/spreadsheetml/2006/main">
  <fonts count="2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2" fillId="22" borderId="10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3" fillId="25" borderId="1" xfId="67" applyFont="1" applyFill="1" applyBorder="1" applyAlignment="1">
      <alignment horizontal="center" vertical="center" wrapText="1"/>
    </xf>
    <xf numFmtId="0" fontId="1" fillId="25" borderId="0" xfId="1" applyFill="1"/>
    <xf numFmtId="4" fontId="1" fillId="25" borderId="0" xfId="1" applyNumberFormat="1" applyFill="1" applyAlignment="1">
      <alignment vertical="center"/>
    </xf>
    <xf numFmtId="4" fontId="1" fillId="25" borderId="1" xfId="1" applyNumberFormat="1" applyFill="1" applyBorder="1" applyAlignment="1">
      <alignment vertical="center"/>
    </xf>
    <xf numFmtId="0" fontId="4" fillId="25" borderId="1" xfId="1" applyFont="1" applyFill="1" applyBorder="1" applyAlignment="1">
      <alignment horizontal="center" vertical="center" wrapText="1"/>
    </xf>
    <xf numFmtId="0" fontId="1" fillId="0" borderId="0" xfId="1"/>
    <xf numFmtId="4" fontId="1" fillId="0" borderId="0" xfId="1" applyNumberFormat="1"/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7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96"/>
  <sheetViews>
    <sheetView tabSelected="1" topLeftCell="B1" workbookViewId="0">
      <selection activeCell="E5" sqref="E5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4" width="15.7109375" style="1" customWidth="1"/>
    <col min="5" max="5" width="15.5703125" style="1" customWidth="1"/>
    <col min="6" max="6" width="15.7109375" style="1" hidden="1" customWidth="1"/>
    <col min="7" max="7" width="15.7109375" style="21" customWidth="1"/>
    <col min="8" max="8" width="0.140625" style="1" customWidth="1"/>
    <col min="9" max="9" width="15.7109375" style="1" customWidth="1"/>
    <col min="10" max="10" width="0.140625" style="1" customWidth="1"/>
    <col min="11" max="17" width="15.7109375" style="1" hidden="1" customWidth="1"/>
    <col min="18" max="18" width="9.140625" style="1"/>
    <col min="19" max="19" width="13.85546875" style="1" bestFit="1" customWidth="1"/>
    <col min="20" max="20" width="10.140625" style="1" bestFit="1" customWidth="1"/>
    <col min="21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2" spans="1:20" ht="18">
      <c r="B2" s="2" t="s">
        <v>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>
      <c r="B3" s="3" t="s">
        <v>16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>
      <c r="I4" s="25" t="s">
        <v>178</v>
      </c>
      <c r="M4" s="4"/>
      <c r="Q4" s="4" t="s">
        <v>14</v>
      </c>
    </row>
    <row r="5" spans="1:20" s="6" customFormat="1" ht="132" customHeight="1">
      <c r="A5" s="13"/>
      <c r="B5" s="5" t="s">
        <v>0</v>
      </c>
      <c r="C5" s="5" t="s">
        <v>1</v>
      </c>
      <c r="D5" s="5" t="s">
        <v>2</v>
      </c>
      <c r="E5" s="5" t="s">
        <v>3</v>
      </c>
      <c r="F5" s="5"/>
      <c r="G5" s="20" t="s">
        <v>177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</row>
    <row r="6" spans="1:20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24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20">
      <c r="A7" s="15">
        <v>1</v>
      </c>
      <c r="B7" s="16" t="s">
        <v>17</v>
      </c>
      <c r="C7" s="17" t="s">
        <v>18</v>
      </c>
      <c r="D7" s="18">
        <v>75092300</v>
      </c>
      <c r="E7" s="18">
        <v>75283829</v>
      </c>
      <c r="F7" s="18">
        <v>29654939</v>
      </c>
      <c r="G7" s="23">
        <v>75283829</v>
      </c>
      <c r="H7" s="18">
        <v>0</v>
      </c>
      <c r="I7" s="18">
        <v>23146103.129999988</v>
      </c>
      <c r="J7" s="18">
        <v>129752.59</v>
      </c>
      <c r="K7" s="18">
        <v>130341.67</v>
      </c>
      <c r="L7" s="19">
        <f t="shared" ref="L7:L38" si="0">F7-G7</f>
        <v>-45628890</v>
      </c>
      <c r="M7" s="19">
        <f t="shared" ref="M7:M38" si="1">E7-G7</f>
        <v>0</v>
      </c>
      <c r="N7" s="19">
        <f t="shared" ref="N7:N38" si="2">IF(F7=0,0,(G7/F7)*100)</f>
        <v>253.86607269703032</v>
      </c>
      <c r="O7" s="19">
        <f t="shared" ref="O7:O38" si="3">E7-I7</f>
        <v>52137725.870000012</v>
      </c>
      <c r="P7" s="19">
        <f t="shared" ref="P7:P38" si="4">F7-I7</f>
        <v>6508835.8700000122</v>
      </c>
      <c r="Q7" s="19">
        <f t="shared" ref="Q7:Q38" si="5">IF(F7=0,0,(I7/F7)*100)</f>
        <v>78.051427217570705</v>
      </c>
      <c r="R7" s="8"/>
    </row>
    <row r="8" spans="1:20" ht="38.25">
      <c r="A8" s="15">
        <v>2</v>
      </c>
      <c r="B8" s="16" t="s">
        <v>19</v>
      </c>
      <c r="C8" s="17" t="s">
        <v>20</v>
      </c>
      <c r="D8" s="18">
        <v>75092300</v>
      </c>
      <c r="E8" s="18">
        <v>75283829</v>
      </c>
      <c r="F8" s="18">
        <v>29654939</v>
      </c>
      <c r="G8" s="23">
        <v>75283829</v>
      </c>
      <c r="H8" s="18">
        <v>0</v>
      </c>
      <c r="I8" s="18">
        <v>23146103.129999988</v>
      </c>
      <c r="J8" s="18">
        <v>129752.59</v>
      </c>
      <c r="K8" s="18">
        <v>130341.67</v>
      </c>
      <c r="L8" s="19">
        <f t="shared" si="0"/>
        <v>-45628890</v>
      </c>
      <c r="M8" s="19">
        <f t="shared" si="1"/>
        <v>0</v>
      </c>
      <c r="N8" s="19">
        <f t="shared" si="2"/>
        <v>253.86607269703032</v>
      </c>
      <c r="O8" s="19">
        <f t="shared" si="3"/>
        <v>52137725.870000012</v>
      </c>
      <c r="P8" s="19">
        <f t="shared" si="4"/>
        <v>6508835.8700000122</v>
      </c>
      <c r="Q8" s="19">
        <f t="shared" si="5"/>
        <v>78.051427217570705</v>
      </c>
      <c r="R8" s="8"/>
    </row>
    <row r="9" spans="1:20">
      <c r="A9" s="15">
        <v>1</v>
      </c>
      <c r="B9" s="16" t="s">
        <v>21</v>
      </c>
      <c r="C9" s="17" t="s">
        <v>22</v>
      </c>
      <c r="D9" s="18">
        <v>203375900</v>
      </c>
      <c r="E9" s="18">
        <v>395646358.58000004</v>
      </c>
      <c r="F9" s="18">
        <v>246918777.57999998</v>
      </c>
      <c r="G9" s="23">
        <f>G10+G11+G12+G13+G14+G15+G16+G17+G18+G19+G20+G21+G22+G23+G24+G25</f>
        <v>404576799.39999998</v>
      </c>
      <c r="H9" s="18">
        <v>0</v>
      </c>
      <c r="I9" s="18">
        <v>119378677.27999997</v>
      </c>
      <c r="J9" s="18">
        <v>8514429.0399999991</v>
      </c>
      <c r="K9" s="18">
        <v>11642865.300000001</v>
      </c>
      <c r="L9" s="19">
        <f t="shared" si="0"/>
        <v>-157658021.81999999</v>
      </c>
      <c r="M9" s="19">
        <f t="shared" si="1"/>
        <v>-8930440.8199999332</v>
      </c>
      <c r="N9" s="19">
        <f t="shared" si="2"/>
        <v>163.85015484248456</v>
      </c>
      <c r="O9" s="19">
        <f t="shared" si="3"/>
        <v>276267681.30000007</v>
      </c>
      <c r="P9" s="19">
        <f t="shared" si="4"/>
        <v>127540100.30000001</v>
      </c>
      <c r="Q9" s="19">
        <f t="shared" si="5"/>
        <v>48.347346625479744</v>
      </c>
      <c r="R9" s="8"/>
    </row>
    <row r="10" spans="1:20">
      <c r="A10" s="15">
        <v>2</v>
      </c>
      <c r="B10" s="16" t="s">
        <v>23</v>
      </c>
      <c r="C10" s="17" t="s">
        <v>24</v>
      </c>
      <c r="D10" s="18">
        <v>80506154</v>
      </c>
      <c r="E10" s="18">
        <v>99998654</v>
      </c>
      <c r="F10" s="18">
        <v>64499587.333333336</v>
      </c>
      <c r="G10" s="23">
        <v>100059198.45</v>
      </c>
      <c r="H10" s="18">
        <v>0</v>
      </c>
      <c r="I10" s="18">
        <v>33378209.02</v>
      </c>
      <c r="J10" s="18">
        <v>2586738.06</v>
      </c>
      <c r="K10" s="18">
        <v>4119273.45</v>
      </c>
      <c r="L10" s="19">
        <f t="shared" si="0"/>
        <v>-35559611.116666667</v>
      </c>
      <c r="M10" s="19">
        <f t="shared" si="1"/>
        <v>-60544.45000000298</v>
      </c>
      <c r="N10" s="19">
        <f t="shared" si="2"/>
        <v>155.13153275368242</v>
      </c>
      <c r="O10" s="19">
        <f t="shared" si="3"/>
        <v>66620444.980000004</v>
      </c>
      <c r="P10" s="19">
        <f t="shared" si="4"/>
        <v>31121378.313333336</v>
      </c>
      <c r="Q10" s="19">
        <f t="shared" si="5"/>
        <v>51.749492361093239</v>
      </c>
      <c r="R10" s="8"/>
    </row>
    <row r="11" spans="1:20" ht="25.5">
      <c r="A11" s="15">
        <v>2</v>
      </c>
      <c r="B11" s="16" t="s">
        <v>25</v>
      </c>
      <c r="C11" s="17" t="s">
        <v>26</v>
      </c>
      <c r="D11" s="18">
        <v>68729000</v>
      </c>
      <c r="E11" s="18">
        <v>77495846</v>
      </c>
      <c r="F11" s="18">
        <v>47202277.666666672</v>
      </c>
      <c r="G11" s="23">
        <v>86336734.370000005</v>
      </c>
      <c r="H11" s="18">
        <v>0</v>
      </c>
      <c r="I11" s="18">
        <v>32581569.400000002</v>
      </c>
      <c r="J11" s="18">
        <v>1204537.72</v>
      </c>
      <c r="K11" s="18">
        <v>1588625.78</v>
      </c>
      <c r="L11" s="19">
        <f t="shared" si="0"/>
        <v>-39134456.703333333</v>
      </c>
      <c r="M11" s="19">
        <f t="shared" si="1"/>
        <v>-8840888.3700000048</v>
      </c>
      <c r="N11" s="19">
        <f t="shared" si="2"/>
        <v>182.90798376233721</v>
      </c>
      <c r="O11" s="19">
        <f t="shared" si="3"/>
        <v>44914276.599999994</v>
      </c>
      <c r="P11" s="19">
        <f t="shared" si="4"/>
        <v>14620708.266666669</v>
      </c>
      <c r="Q11" s="19">
        <f t="shared" si="5"/>
        <v>69.025417862427588</v>
      </c>
      <c r="R11" s="8"/>
      <c r="T11" s="26"/>
    </row>
    <row r="12" spans="1:20" ht="25.5">
      <c r="A12" s="15">
        <v>2</v>
      </c>
      <c r="B12" s="16" t="s">
        <v>27</v>
      </c>
      <c r="C12" s="17" t="s">
        <v>28</v>
      </c>
      <c r="D12" s="18">
        <v>0</v>
      </c>
      <c r="E12" s="18">
        <v>73713400</v>
      </c>
      <c r="F12" s="18">
        <v>33731200</v>
      </c>
      <c r="G12" s="23">
        <v>73713400</v>
      </c>
      <c r="H12" s="18">
        <v>0</v>
      </c>
      <c r="I12" s="18">
        <v>29213332.630000003</v>
      </c>
      <c r="J12" s="18">
        <v>3223969.0700000003</v>
      </c>
      <c r="K12" s="18">
        <v>4224571.3499999996</v>
      </c>
      <c r="L12" s="19">
        <f t="shared" si="0"/>
        <v>-39982200</v>
      </c>
      <c r="M12" s="19">
        <f t="shared" si="1"/>
        <v>0</v>
      </c>
      <c r="N12" s="19">
        <f t="shared" si="2"/>
        <v>218.53180438288589</v>
      </c>
      <c r="O12" s="19">
        <f t="shared" si="3"/>
        <v>44500067.369999997</v>
      </c>
      <c r="P12" s="19">
        <f t="shared" si="4"/>
        <v>4517867.3699999973</v>
      </c>
      <c r="Q12" s="19">
        <f t="shared" si="5"/>
        <v>86.60626550493312</v>
      </c>
      <c r="R12" s="8"/>
    </row>
    <row r="13" spans="1:20" ht="38.25">
      <c r="A13" s="15">
        <v>2</v>
      </c>
      <c r="B13" s="16" t="s">
        <v>29</v>
      </c>
      <c r="C13" s="17" t="s">
        <v>30</v>
      </c>
      <c r="D13" s="18">
        <v>17488400</v>
      </c>
      <c r="E13" s="18">
        <v>17588400</v>
      </c>
      <c r="F13" s="18">
        <v>6229150</v>
      </c>
      <c r="G13" s="23">
        <v>17617408</v>
      </c>
      <c r="H13" s="18">
        <v>0</v>
      </c>
      <c r="I13" s="18">
        <v>4568230.83</v>
      </c>
      <c r="J13" s="18">
        <v>561340.5</v>
      </c>
      <c r="K13" s="18">
        <v>570234.04</v>
      </c>
      <c r="L13" s="19">
        <f t="shared" si="0"/>
        <v>-11388258</v>
      </c>
      <c r="M13" s="19">
        <f t="shared" si="1"/>
        <v>-29008</v>
      </c>
      <c r="N13" s="19">
        <f t="shared" si="2"/>
        <v>282.82202226628033</v>
      </c>
      <c r="O13" s="19">
        <f t="shared" si="3"/>
        <v>13020169.17</v>
      </c>
      <c r="P13" s="19">
        <f t="shared" si="4"/>
        <v>1660919.17</v>
      </c>
      <c r="Q13" s="19">
        <f t="shared" si="5"/>
        <v>73.336343321319916</v>
      </c>
      <c r="R13" s="8"/>
    </row>
    <row r="14" spans="1:20" ht="25.5">
      <c r="A14" s="15">
        <v>2</v>
      </c>
      <c r="B14" s="16" t="s">
        <v>31</v>
      </c>
      <c r="C14" s="17" t="s">
        <v>32</v>
      </c>
      <c r="D14" s="18">
        <v>19956500</v>
      </c>
      <c r="E14" s="18">
        <v>19956500</v>
      </c>
      <c r="F14" s="18">
        <v>6650833.333333333</v>
      </c>
      <c r="G14" s="23">
        <v>19956500</v>
      </c>
      <c r="H14" s="18">
        <v>0</v>
      </c>
      <c r="I14" s="18">
        <v>5976296.3600000013</v>
      </c>
      <c r="J14" s="18">
        <v>0</v>
      </c>
      <c r="K14" s="18">
        <v>0</v>
      </c>
      <c r="L14" s="19">
        <f t="shared" si="0"/>
        <v>-13305666.666666668</v>
      </c>
      <c r="M14" s="19">
        <f t="shared" si="1"/>
        <v>0</v>
      </c>
      <c r="N14" s="19">
        <f t="shared" si="2"/>
        <v>300.06014283924321</v>
      </c>
      <c r="O14" s="19">
        <f t="shared" si="3"/>
        <v>13980203.639999999</v>
      </c>
      <c r="P14" s="19">
        <f t="shared" si="4"/>
        <v>674536.97333333176</v>
      </c>
      <c r="Q14" s="19">
        <f t="shared" si="5"/>
        <v>89.857857812304246</v>
      </c>
      <c r="R14" s="8"/>
    </row>
    <row r="15" spans="1:20">
      <c r="A15" s="15">
        <v>2</v>
      </c>
      <c r="B15" s="16" t="s">
        <v>33</v>
      </c>
      <c r="C15" s="17" t="s">
        <v>34</v>
      </c>
      <c r="D15" s="18">
        <v>5062702</v>
      </c>
      <c r="E15" s="18">
        <v>5062702</v>
      </c>
      <c r="F15" s="18">
        <v>1762513.3333333335</v>
      </c>
      <c r="G15" s="23">
        <v>5062702</v>
      </c>
      <c r="H15" s="18">
        <v>0</v>
      </c>
      <c r="I15" s="18">
        <v>1316729.0799999996</v>
      </c>
      <c r="J15" s="18">
        <v>178865.01</v>
      </c>
      <c r="K15" s="18">
        <v>179918.58000000002</v>
      </c>
      <c r="L15" s="19">
        <f t="shared" si="0"/>
        <v>-3300188.6666666665</v>
      </c>
      <c r="M15" s="19">
        <f t="shared" si="1"/>
        <v>0</v>
      </c>
      <c r="N15" s="19">
        <f t="shared" si="2"/>
        <v>287.2433305469084</v>
      </c>
      <c r="O15" s="19">
        <f t="shared" si="3"/>
        <v>3745972.9200000004</v>
      </c>
      <c r="P15" s="19">
        <f t="shared" si="4"/>
        <v>445784.25333333388</v>
      </c>
      <c r="Q15" s="19">
        <f t="shared" si="5"/>
        <v>74.707467744924827</v>
      </c>
      <c r="R15" s="8"/>
    </row>
    <row r="16" spans="1:20" ht="25.5">
      <c r="A16" s="15">
        <v>2</v>
      </c>
      <c r="B16" s="16" t="s">
        <v>35</v>
      </c>
      <c r="C16" s="17" t="s">
        <v>36</v>
      </c>
      <c r="D16" s="18">
        <v>982200</v>
      </c>
      <c r="E16" s="18">
        <v>982200</v>
      </c>
      <c r="F16" s="18">
        <v>436800</v>
      </c>
      <c r="G16" s="23">
        <v>982200</v>
      </c>
      <c r="H16" s="18">
        <v>0</v>
      </c>
      <c r="I16" s="18">
        <v>350572.54000000004</v>
      </c>
      <c r="J16" s="18">
        <v>58913.59</v>
      </c>
      <c r="K16" s="18">
        <v>59018.409999999996</v>
      </c>
      <c r="L16" s="19">
        <f t="shared" si="0"/>
        <v>-545400</v>
      </c>
      <c r="M16" s="19">
        <f t="shared" si="1"/>
        <v>0</v>
      </c>
      <c r="N16" s="19">
        <f t="shared" si="2"/>
        <v>224.86263736263737</v>
      </c>
      <c r="O16" s="19">
        <f t="shared" si="3"/>
        <v>631627.46</v>
      </c>
      <c r="P16" s="19">
        <f t="shared" si="4"/>
        <v>86227.459999999963</v>
      </c>
      <c r="Q16" s="19">
        <f t="shared" si="5"/>
        <v>80.25928113553114</v>
      </c>
      <c r="R16" s="8"/>
    </row>
    <row r="17" spans="1:18" ht="25.5">
      <c r="A17" s="15">
        <v>2</v>
      </c>
      <c r="B17" s="16" t="s">
        <v>37</v>
      </c>
      <c r="C17" s="17" t="s">
        <v>38</v>
      </c>
      <c r="D17" s="18">
        <v>1695000</v>
      </c>
      <c r="E17" s="18">
        <v>1695000</v>
      </c>
      <c r="F17" s="18">
        <v>984793.33333333337</v>
      </c>
      <c r="G17" s="23">
        <v>1695000</v>
      </c>
      <c r="H17" s="18">
        <v>0</v>
      </c>
      <c r="I17" s="18">
        <v>619579.30000000005</v>
      </c>
      <c r="J17" s="18">
        <v>50471.1</v>
      </c>
      <c r="K17" s="18">
        <v>50471.1</v>
      </c>
      <c r="L17" s="19">
        <f t="shared" si="0"/>
        <v>-710206.66666666663</v>
      </c>
      <c r="M17" s="19">
        <f t="shared" si="1"/>
        <v>0</v>
      </c>
      <c r="N17" s="19">
        <f t="shared" si="2"/>
        <v>172.11733087822148</v>
      </c>
      <c r="O17" s="19">
        <f t="shared" si="3"/>
        <v>1075420.7</v>
      </c>
      <c r="P17" s="19">
        <f t="shared" si="4"/>
        <v>365214.03333333333</v>
      </c>
      <c r="Q17" s="19">
        <f t="shared" si="5"/>
        <v>62.914652143596975</v>
      </c>
      <c r="R17" s="8"/>
    </row>
    <row r="18" spans="1:18" ht="51">
      <c r="A18" s="15">
        <v>2</v>
      </c>
      <c r="B18" s="16" t="s">
        <v>39</v>
      </c>
      <c r="C18" s="17" t="s">
        <v>40</v>
      </c>
      <c r="D18" s="18">
        <v>0</v>
      </c>
      <c r="E18" s="18">
        <v>4091490</v>
      </c>
      <c r="F18" s="18">
        <v>1227490</v>
      </c>
      <c r="G18" s="23">
        <v>4091490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-2864000</v>
      </c>
      <c r="M18" s="19">
        <f t="shared" si="1"/>
        <v>0</v>
      </c>
      <c r="N18" s="19">
        <f t="shared" si="2"/>
        <v>333.32165638823943</v>
      </c>
      <c r="O18" s="19">
        <f t="shared" si="3"/>
        <v>4091490</v>
      </c>
      <c r="P18" s="19">
        <f t="shared" si="4"/>
        <v>1227490</v>
      </c>
      <c r="Q18" s="19">
        <f t="shared" si="5"/>
        <v>0</v>
      </c>
      <c r="R18" s="8"/>
    </row>
    <row r="19" spans="1:18" ht="76.5">
      <c r="A19" s="15">
        <v>2</v>
      </c>
      <c r="B19" s="16" t="s">
        <v>41</v>
      </c>
      <c r="C19" s="17" t="s">
        <v>42</v>
      </c>
      <c r="D19" s="18">
        <v>0</v>
      </c>
      <c r="E19" s="18">
        <v>478400</v>
      </c>
      <c r="F19" s="18">
        <v>191200</v>
      </c>
      <c r="G19" s="23">
        <v>478400</v>
      </c>
      <c r="H19" s="18">
        <v>0</v>
      </c>
      <c r="I19" s="18">
        <v>171127.77</v>
      </c>
      <c r="J19" s="18">
        <v>4753.03</v>
      </c>
      <c r="K19" s="18">
        <v>25446.27</v>
      </c>
      <c r="L19" s="19">
        <f t="shared" si="0"/>
        <v>-287200</v>
      </c>
      <c r="M19" s="19">
        <f t="shared" si="1"/>
        <v>0</v>
      </c>
      <c r="N19" s="19">
        <f t="shared" si="2"/>
        <v>250.20920502092051</v>
      </c>
      <c r="O19" s="19">
        <f t="shared" si="3"/>
        <v>307272.23</v>
      </c>
      <c r="P19" s="19">
        <f t="shared" si="4"/>
        <v>20072.23000000001</v>
      </c>
      <c r="Q19" s="19">
        <f t="shared" si="5"/>
        <v>89.501971757322167</v>
      </c>
      <c r="R19" s="8"/>
    </row>
    <row r="20" spans="1:18" ht="38.25">
      <c r="A20" s="15">
        <v>2</v>
      </c>
      <c r="B20" s="16" t="s">
        <v>43</v>
      </c>
      <c r="C20" s="17" t="s">
        <v>44</v>
      </c>
      <c r="D20" s="18">
        <v>0</v>
      </c>
      <c r="E20" s="18">
        <v>407260</v>
      </c>
      <c r="F20" s="18">
        <v>407260</v>
      </c>
      <c r="G20" s="23">
        <v>407260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100</v>
      </c>
      <c r="O20" s="19">
        <f t="shared" si="3"/>
        <v>407260</v>
      </c>
      <c r="P20" s="19">
        <f t="shared" si="4"/>
        <v>407260</v>
      </c>
      <c r="Q20" s="19">
        <f t="shared" si="5"/>
        <v>0</v>
      </c>
      <c r="R20" s="8"/>
    </row>
    <row r="21" spans="1:18" ht="89.25">
      <c r="A21" s="15">
        <v>2</v>
      </c>
      <c r="B21" s="16" t="s">
        <v>45</v>
      </c>
      <c r="C21" s="17" t="s">
        <v>46</v>
      </c>
      <c r="D21" s="18">
        <v>0</v>
      </c>
      <c r="E21" s="18">
        <v>128560.55</v>
      </c>
      <c r="F21" s="18">
        <v>128560.55</v>
      </c>
      <c r="G21" s="23">
        <v>128560.55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0</v>
      </c>
      <c r="M21" s="19">
        <f t="shared" si="1"/>
        <v>0</v>
      </c>
      <c r="N21" s="19">
        <f t="shared" si="2"/>
        <v>100</v>
      </c>
      <c r="O21" s="19">
        <f t="shared" si="3"/>
        <v>128560.55</v>
      </c>
      <c r="P21" s="19">
        <f t="shared" si="4"/>
        <v>128560.55</v>
      </c>
      <c r="Q21" s="19">
        <f t="shared" si="5"/>
        <v>0</v>
      </c>
      <c r="R21" s="8"/>
    </row>
    <row r="22" spans="1:18">
      <c r="A22" s="15">
        <v>2</v>
      </c>
      <c r="B22" s="16" t="s">
        <v>47</v>
      </c>
      <c r="C22" s="17" t="s">
        <v>48</v>
      </c>
      <c r="D22" s="18">
        <v>8955944</v>
      </c>
      <c r="E22" s="18">
        <v>83223846.030000001</v>
      </c>
      <c r="F22" s="18">
        <v>74294512.030000001</v>
      </c>
      <c r="G22" s="23">
        <v>83223846.030000001</v>
      </c>
      <c r="H22" s="18">
        <v>0</v>
      </c>
      <c r="I22" s="18">
        <v>5895888.5899999999</v>
      </c>
      <c r="J22" s="18">
        <v>0</v>
      </c>
      <c r="K22" s="18">
        <v>0</v>
      </c>
      <c r="L22" s="19">
        <f t="shared" si="0"/>
        <v>-8929334</v>
      </c>
      <c r="M22" s="19">
        <f t="shared" si="1"/>
        <v>0</v>
      </c>
      <c r="N22" s="19">
        <f t="shared" si="2"/>
        <v>112.01883390309415</v>
      </c>
      <c r="O22" s="19">
        <f t="shared" si="3"/>
        <v>77327957.439999998</v>
      </c>
      <c r="P22" s="19">
        <f t="shared" si="4"/>
        <v>68398623.439999998</v>
      </c>
      <c r="Q22" s="19">
        <f t="shared" si="5"/>
        <v>7.9358332518817134</v>
      </c>
      <c r="R22" s="8"/>
    </row>
    <row r="23" spans="1:18" ht="25.5">
      <c r="A23" s="15">
        <v>2</v>
      </c>
      <c r="B23" s="16" t="s">
        <v>49</v>
      </c>
      <c r="C23" s="17" t="s">
        <v>50</v>
      </c>
      <c r="D23" s="18">
        <v>0</v>
      </c>
      <c r="E23" s="18">
        <v>5185800</v>
      </c>
      <c r="F23" s="18">
        <v>5185800</v>
      </c>
      <c r="G23" s="23">
        <v>5185800</v>
      </c>
      <c r="H23" s="18">
        <v>0</v>
      </c>
      <c r="I23" s="18">
        <v>2393691.7400000002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2792108.26</v>
      </c>
      <c r="P23" s="19">
        <f t="shared" si="4"/>
        <v>2792108.26</v>
      </c>
      <c r="Q23" s="19">
        <f t="shared" si="5"/>
        <v>46.158581896717962</v>
      </c>
      <c r="R23" s="8"/>
    </row>
    <row r="24" spans="1:18" ht="51">
      <c r="A24" s="15">
        <v>2</v>
      </c>
      <c r="B24" s="16" t="s">
        <v>51</v>
      </c>
      <c r="C24" s="17" t="s">
        <v>52</v>
      </c>
      <c r="D24" s="18">
        <v>0</v>
      </c>
      <c r="E24" s="18">
        <v>4954700</v>
      </c>
      <c r="F24" s="18">
        <v>3303200</v>
      </c>
      <c r="G24" s="23">
        <v>4954700</v>
      </c>
      <c r="H24" s="18">
        <v>0</v>
      </c>
      <c r="I24" s="18">
        <v>2427154.12</v>
      </c>
      <c r="J24" s="18">
        <v>642341.84</v>
      </c>
      <c r="K24" s="18">
        <v>822807.2</v>
      </c>
      <c r="L24" s="19">
        <f t="shared" si="0"/>
        <v>-1651500</v>
      </c>
      <c r="M24" s="19">
        <f t="shared" si="1"/>
        <v>0</v>
      </c>
      <c r="N24" s="19">
        <f t="shared" si="2"/>
        <v>149.9969726325987</v>
      </c>
      <c r="O24" s="19">
        <f t="shared" si="3"/>
        <v>2527545.88</v>
      </c>
      <c r="P24" s="19">
        <f t="shared" si="4"/>
        <v>876045.87999999989</v>
      </c>
      <c r="Q24" s="19">
        <f t="shared" si="5"/>
        <v>73.47887260837976</v>
      </c>
      <c r="R24" s="8"/>
    </row>
    <row r="25" spans="1:18" ht="63.75">
      <c r="A25" s="15">
        <v>2</v>
      </c>
      <c r="B25" s="16" t="s">
        <v>53</v>
      </c>
      <c r="C25" s="17" t="s">
        <v>54</v>
      </c>
      <c r="D25" s="18">
        <v>0</v>
      </c>
      <c r="E25" s="18">
        <v>683600</v>
      </c>
      <c r="F25" s="18">
        <v>683600</v>
      </c>
      <c r="G25" s="23">
        <v>683600</v>
      </c>
      <c r="H25" s="18">
        <v>0</v>
      </c>
      <c r="I25" s="18">
        <v>486295.9</v>
      </c>
      <c r="J25" s="18">
        <v>2499.12</v>
      </c>
      <c r="K25" s="18">
        <v>2499.12</v>
      </c>
      <c r="L25" s="19">
        <f t="shared" si="0"/>
        <v>0</v>
      </c>
      <c r="M25" s="19">
        <f t="shared" si="1"/>
        <v>0</v>
      </c>
      <c r="N25" s="19">
        <f t="shared" si="2"/>
        <v>100</v>
      </c>
      <c r="O25" s="19">
        <f t="shared" si="3"/>
        <v>197304.09999999998</v>
      </c>
      <c r="P25" s="19">
        <f t="shared" si="4"/>
        <v>197304.09999999998</v>
      </c>
      <c r="Q25" s="19">
        <f t="shared" si="5"/>
        <v>71.137492685781169</v>
      </c>
      <c r="R25" s="8"/>
    </row>
    <row r="26" spans="1:18">
      <c r="A26" s="15">
        <v>1</v>
      </c>
      <c r="B26" s="16" t="s">
        <v>55</v>
      </c>
      <c r="C26" s="17" t="s">
        <v>56</v>
      </c>
      <c r="D26" s="18">
        <v>41781800</v>
      </c>
      <c r="E26" s="18">
        <v>63626047</v>
      </c>
      <c r="F26" s="18">
        <v>42310547</v>
      </c>
      <c r="G26" s="23">
        <f>G27+G28+G29+G30+G31</f>
        <v>63626047</v>
      </c>
      <c r="H26" s="18">
        <v>0</v>
      </c>
      <c r="I26" s="18">
        <v>12383894.880000001</v>
      </c>
      <c r="J26" s="18">
        <v>324444.95999999996</v>
      </c>
      <c r="K26" s="18">
        <v>311601.02999999997</v>
      </c>
      <c r="L26" s="19">
        <f t="shared" si="0"/>
        <v>-21315500</v>
      </c>
      <c r="M26" s="19">
        <f t="shared" si="1"/>
        <v>0</v>
      </c>
      <c r="N26" s="19">
        <f t="shared" si="2"/>
        <v>150.37869162977259</v>
      </c>
      <c r="O26" s="19">
        <f t="shared" si="3"/>
        <v>51242152.119999997</v>
      </c>
      <c r="P26" s="19">
        <f t="shared" si="4"/>
        <v>29926652.119999997</v>
      </c>
      <c r="Q26" s="19">
        <f t="shared" si="5"/>
        <v>29.269049346017674</v>
      </c>
      <c r="R26" s="8"/>
    </row>
    <row r="27" spans="1:18" ht="25.5">
      <c r="A27" s="15">
        <v>2</v>
      </c>
      <c r="B27" s="16" t="s">
        <v>57</v>
      </c>
      <c r="C27" s="17" t="s">
        <v>58</v>
      </c>
      <c r="D27" s="18">
        <v>23378500</v>
      </c>
      <c r="E27" s="18">
        <v>45158247</v>
      </c>
      <c r="F27" s="18">
        <v>32756047</v>
      </c>
      <c r="G27" s="23">
        <v>45158247</v>
      </c>
      <c r="H27" s="18">
        <v>0</v>
      </c>
      <c r="I27" s="18">
        <v>8754719.5999999996</v>
      </c>
      <c r="J27" s="18">
        <v>83349.2</v>
      </c>
      <c r="K27" s="18">
        <v>83349.2</v>
      </c>
      <c r="L27" s="19">
        <f t="shared" si="0"/>
        <v>-12402200</v>
      </c>
      <c r="M27" s="19">
        <f t="shared" si="1"/>
        <v>0</v>
      </c>
      <c r="N27" s="19">
        <f t="shared" si="2"/>
        <v>137.86232203171525</v>
      </c>
      <c r="O27" s="19">
        <f t="shared" si="3"/>
        <v>36403527.399999999</v>
      </c>
      <c r="P27" s="19">
        <f t="shared" si="4"/>
        <v>24001327.399999999</v>
      </c>
      <c r="Q27" s="19">
        <f t="shared" si="5"/>
        <v>26.727033332196648</v>
      </c>
      <c r="R27" s="8"/>
    </row>
    <row r="28" spans="1:18">
      <c r="A28" s="15">
        <v>2</v>
      </c>
      <c r="B28" s="16" t="s">
        <v>59</v>
      </c>
      <c r="C28" s="17" t="s">
        <v>60</v>
      </c>
      <c r="D28" s="18">
        <v>369300</v>
      </c>
      <c r="E28" s="18">
        <v>369300</v>
      </c>
      <c r="F28" s="18">
        <v>179100</v>
      </c>
      <c r="G28" s="23">
        <v>369300</v>
      </c>
      <c r="H28" s="18">
        <v>0</v>
      </c>
      <c r="I28" s="18">
        <v>145630.06</v>
      </c>
      <c r="J28" s="18">
        <v>0</v>
      </c>
      <c r="K28" s="18">
        <v>0</v>
      </c>
      <c r="L28" s="19">
        <f t="shared" si="0"/>
        <v>-190200</v>
      </c>
      <c r="M28" s="19">
        <f t="shared" si="1"/>
        <v>0</v>
      </c>
      <c r="N28" s="19">
        <f t="shared" si="2"/>
        <v>206.19765494137354</v>
      </c>
      <c r="O28" s="19">
        <f t="shared" si="3"/>
        <v>223669.94</v>
      </c>
      <c r="P28" s="19">
        <f t="shared" si="4"/>
        <v>33469.94</v>
      </c>
      <c r="Q28" s="19">
        <f t="shared" si="5"/>
        <v>81.312149637074256</v>
      </c>
      <c r="R28" s="8"/>
    </row>
    <row r="29" spans="1:18">
      <c r="A29" s="15">
        <v>2</v>
      </c>
      <c r="B29" s="16" t="s">
        <v>61</v>
      </c>
      <c r="C29" s="17" t="s">
        <v>62</v>
      </c>
      <c r="D29" s="18">
        <v>3080000</v>
      </c>
      <c r="E29" s="18">
        <v>3080000</v>
      </c>
      <c r="F29" s="18">
        <v>1159700</v>
      </c>
      <c r="G29" s="23">
        <v>3080000</v>
      </c>
      <c r="H29" s="18">
        <v>0</v>
      </c>
      <c r="I29" s="18">
        <v>608861.84</v>
      </c>
      <c r="J29" s="18">
        <v>12843.93</v>
      </c>
      <c r="K29" s="18">
        <v>0</v>
      </c>
      <c r="L29" s="19">
        <f t="shared" si="0"/>
        <v>-1920300</v>
      </c>
      <c r="M29" s="19">
        <f t="shared" si="1"/>
        <v>0</v>
      </c>
      <c r="N29" s="19">
        <f t="shared" si="2"/>
        <v>265.58592739501591</v>
      </c>
      <c r="O29" s="19">
        <f t="shared" si="3"/>
        <v>2471138.16</v>
      </c>
      <c r="P29" s="19">
        <f t="shared" si="4"/>
        <v>550838.16</v>
      </c>
      <c r="Q29" s="19">
        <f t="shared" si="5"/>
        <v>52.501667672673968</v>
      </c>
      <c r="R29" s="8"/>
    </row>
    <row r="30" spans="1:18" ht="25.5">
      <c r="A30" s="15">
        <v>2</v>
      </c>
      <c r="B30" s="16" t="s">
        <v>63</v>
      </c>
      <c r="C30" s="17" t="s">
        <v>64</v>
      </c>
      <c r="D30" s="18">
        <v>6304000</v>
      </c>
      <c r="E30" s="18">
        <v>6368500</v>
      </c>
      <c r="F30" s="18">
        <v>2565700</v>
      </c>
      <c r="G30" s="23">
        <v>6368500</v>
      </c>
      <c r="H30" s="18">
        <v>0</v>
      </c>
      <c r="I30" s="18">
        <v>1766203.89</v>
      </c>
      <c r="J30" s="18">
        <v>228251.83</v>
      </c>
      <c r="K30" s="18">
        <v>228251.83</v>
      </c>
      <c r="L30" s="19">
        <f t="shared" si="0"/>
        <v>-3802800</v>
      </c>
      <c r="M30" s="19">
        <f t="shared" si="1"/>
        <v>0</v>
      </c>
      <c r="N30" s="19">
        <f t="shared" si="2"/>
        <v>248.21686089566199</v>
      </c>
      <c r="O30" s="19">
        <f t="shared" si="3"/>
        <v>4602296.1100000003</v>
      </c>
      <c r="P30" s="19">
        <f t="shared" si="4"/>
        <v>799496.1100000001</v>
      </c>
      <c r="Q30" s="19">
        <f t="shared" si="5"/>
        <v>68.83906497252211</v>
      </c>
      <c r="R30" s="8"/>
    </row>
    <row r="31" spans="1:18">
      <c r="A31" s="15">
        <v>2</v>
      </c>
      <c r="B31" s="16" t="s">
        <v>65</v>
      </c>
      <c r="C31" s="17" t="s">
        <v>66</v>
      </c>
      <c r="D31" s="18">
        <v>8650000</v>
      </c>
      <c r="E31" s="18">
        <v>8650000</v>
      </c>
      <c r="F31" s="18">
        <v>5650000</v>
      </c>
      <c r="G31" s="23">
        <v>8650000</v>
      </c>
      <c r="H31" s="18">
        <v>0</v>
      </c>
      <c r="I31" s="18">
        <v>1108479.49</v>
      </c>
      <c r="J31" s="18">
        <v>0</v>
      </c>
      <c r="K31" s="18">
        <v>0</v>
      </c>
      <c r="L31" s="19">
        <f t="shared" si="0"/>
        <v>-3000000</v>
      </c>
      <c r="M31" s="19">
        <f t="shared" si="1"/>
        <v>0</v>
      </c>
      <c r="N31" s="19">
        <f t="shared" si="2"/>
        <v>153.09734513274336</v>
      </c>
      <c r="O31" s="19">
        <f t="shared" si="3"/>
        <v>7541520.5099999998</v>
      </c>
      <c r="P31" s="19">
        <f t="shared" si="4"/>
        <v>4541520.51</v>
      </c>
      <c r="Q31" s="19">
        <f t="shared" si="5"/>
        <v>19.619106017699114</v>
      </c>
      <c r="R31" s="8"/>
    </row>
    <row r="32" spans="1:18">
      <c r="A32" s="15">
        <v>1</v>
      </c>
      <c r="B32" s="16" t="s">
        <v>67</v>
      </c>
      <c r="C32" s="17" t="s">
        <v>68</v>
      </c>
      <c r="D32" s="18">
        <v>38184900</v>
      </c>
      <c r="E32" s="18">
        <v>50409409</v>
      </c>
      <c r="F32" s="18">
        <v>30509411</v>
      </c>
      <c r="G32" s="23">
        <f>G33+G34+G35+G36+G37+G38+G39+G40+G41+G42+G43+G44</f>
        <v>50920888.5</v>
      </c>
      <c r="H32" s="18">
        <v>0</v>
      </c>
      <c r="I32" s="18">
        <v>16766185.030000001</v>
      </c>
      <c r="J32" s="18">
        <v>366.66</v>
      </c>
      <c r="K32" s="18">
        <v>1000.13</v>
      </c>
      <c r="L32" s="19">
        <f t="shared" si="0"/>
        <v>-20411477.5</v>
      </c>
      <c r="M32" s="19">
        <f t="shared" si="1"/>
        <v>-511479.5</v>
      </c>
      <c r="N32" s="19">
        <f t="shared" si="2"/>
        <v>166.90223387137823</v>
      </c>
      <c r="O32" s="19">
        <f t="shared" si="3"/>
        <v>33643223.969999999</v>
      </c>
      <c r="P32" s="19">
        <f t="shared" si="4"/>
        <v>13743225.969999999</v>
      </c>
      <c r="Q32" s="19">
        <f t="shared" si="5"/>
        <v>54.95414195311735</v>
      </c>
      <c r="R32" s="8"/>
    </row>
    <row r="33" spans="1:18" ht="51">
      <c r="A33" s="15">
        <v>2</v>
      </c>
      <c r="B33" s="16" t="s">
        <v>69</v>
      </c>
      <c r="C33" s="17" t="s">
        <v>70</v>
      </c>
      <c r="D33" s="18">
        <v>4867000</v>
      </c>
      <c r="E33" s="18">
        <v>4867000</v>
      </c>
      <c r="F33" s="18">
        <v>1655600</v>
      </c>
      <c r="G33" s="23">
        <v>4867000</v>
      </c>
      <c r="H33" s="18">
        <v>0</v>
      </c>
      <c r="I33" s="18">
        <v>898528.57000000007</v>
      </c>
      <c r="J33" s="18">
        <v>0</v>
      </c>
      <c r="K33" s="18">
        <v>0</v>
      </c>
      <c r="L33" s="19">
        <f t="shared" si="0"/>
        <v>-3211400</v>
      </c>
      <c r="M33" s="19">
        <f t="shared" si="1"/>
        <v>0</v>
      </c>
      <c r="N33" s="19">
        <f t="shared" si="2"/>
        <v>293.97197390674074</v>
      </c>
      <c r="O33" s="19">
        <f t="shared" si="3"/>
        <v>3968471.4299999997</v>
      </c>
      <c r="P33" s="19">
        <f t="shared" si="4"/>
        <v>757071.42999999993</v>
      </c>
      <c r="Q33" s="19">
        <f t="shared" si="5"/>
        <v>54.272080816622378</v>
      </c>
      <c r="R33" s="8"/>
    </row>
    <row r="34" spans="1:18" ht="38.25">
      <c r="A34" s="15">
        <v>2</v>
      </c>
      <c r="B34" s="16" t="s">
        <v>71</v>
      </c>
      <c r="C34" s="17" t="s">
        <v>72</v>
      </c>
      <c r="D34" s="18">
        <v>81500</v>
      </c>
      <c r="E34" s="18">
        <v>81500</v>
      </c>
      <c r="F34" s="18">
        <v>23800</v>
      </c>
      <c r="G34" s="23">
        <v>81500</v>
      </c>
      <c r="H34" s="18">
        <v>0</v>
      </c>
      <c r="I34" s="18">
        <v>12906.78</v>
      </c>
      <c r="J34" s="18">
        <v>0</v>
      </c>
      <c r="K34" s="18">
        <v>0</v>
      </c>
      <c r="L34" s="19">
        <f t="shared" si="0"/>
        <v>-57700</v>
      </c>
      <c r="M34" s="19">
        <f t="shared" si="1"/>
        <v>0</v>
      </c>
      <c r="N34" s="19">
        <f t="shared" si="2"/>
        <v>342.43697478991595</v>
      </c>
      <c r="O34" s="19">
        <f t="shared" si="3"/>
        <v>68593.22</v>
      </c>
      <c r="P34" s="19">
        <f t="shared" si="4"/>
        <v>10893.22</v>
      </c>
      <c r="Q34" s="19">
        <f t="shared" si="5"/>
        <v>54.230168067226892</v>
      </c>
      <c r="R34" s="8"/>
    </row>
    <row r="35" spans="1:18" ht="25.5">
      <c r="A35" s="15">
        <v>2</v>
      </c>
      <c r="B35" s="16" t="s">
        <v>73</v>
      </c>
      <c r="C35" s="17" t="s">
        <v>74</v>
      </c>
      <c r="D35" s="18">
        <v>597000</v>
      </c>
      <c r="E35" s="18">
        <v>597000</v>
      </c>
      <c r="F35" s="18">
        <v>197000</v>
      </c>
      <c r="G35" s="23">
        <v>597000</v>
      </c>
      <c r="H35" s="18">
        <v>0</v>
      </c>
      <c r="I35" s="18">
        <v>14250</v>
      </c>
      <c r="J35" s="18">
        <v>0</v>
      </c>
      <c r="K35" s="18">
        <v>0</v>
      </c>
      <c r="L35" s="19">
        <f t="shared" si="0"/>
        <v>-400000</v>
      </c>
      <c r="M35" s="19">
        <f t="shared" si="1"/>
        <v>0</v>
      </c>
      <c r="N35" s="19">
        <f t="shared" si="2"/>
        <v>303.04568527918781</v>
      </c>
      <c r="O35" s="19">
        <f t="shared" si="3"/>
        <v>582750</v>
      </c>
      <c r="P35" s="19">
        <f t="shared" si="4"/>
        <v>182750</v>
      </c>
      <c r="Q35" s="19">
        <f t="shared" si="5"/>
        <v>7.2335025380710656</v>
      </c>
      <c r="R35" s="8"/>
    </row>
    <row r="36" spans="1:18" ht="51">
      <c r="A36" s="15">
        <v>2</v>
      </c>
      <c r="B36" s="16" t="s">
        <v>75</v>
      </c>
      <c r="C36" s="17" t="s">
        <v>76</v>
      </c>
      <c r="D36" s="18">
        <v>17994900</v>
      </c>
      <c r="E36" s="18">
        <v>18644900</v>
      </c>
      <c r="F36" s="18">
        <v>6988500</v>
      </c>
      <c r="G36" s="23">
        <v>19156379.5</v>
      </c>
      <c r="H36" s="18">
        <v>0</v>
      </c>
      <c r="I36" s="18">
        <v>5820676.2999999998</v>
      </c>
      <c r="J36" s="18">
        <v>5.94</v>
      </c>
      <c r="K36" s="18">
        <v>639.41</v>
      </c>
      <c r="L36" s="19">
        <f t="shared" si="0"/>
        <v>-12167879.5</v>
      </c>
      <c r="M36" s="19">
        <f t="shared" si="1"/>
        <v>-511479.5</v>
      </c>
      <c r="N36" s="19">
        <f t="shared" si="2"/>
        <v>274.11289260928669</v>
      </c>
      <c r="O36" s="19">
        <f t="shared" si="3"/>
        <v>12824223.699999999</v>
      </c>
      <c r="P36" s="19">
        <f t="shared" si="4"/>
        <v>1167823.7000000002</v>
      </c>
      <c r="Q36" s="19">
        <f t="shared" si="5"/>
        <v>83.28935107676898</v>
      </c>
      <c r="R36" s="8"/>
    </row>
    <row r="37" spans="1:18" ht="25.5">
      <c r="A37" s="15">
        <v>2</v>
      </c>
      <c r="B37" s="16" t="s">
        <v>77</v>
      </c>
      <c r="C37" s="17" t="s">
        <v>78</v>
      </c>
      <c r="D37" s="18">
        <v>30000</v>
      </c>
      <c r="E37" s="18">
        <v>30000</v>
      </c>
      <c r="F37" s="18">
        <v>10000</v>
      </c>
      <c r="G37" s="23">
        <v>30000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-20000</v>
      </c>
      <c r="M37" s="19">
        <f t="shared" si="1"/>
        <v>0</v>
      </c>
      <c r="N37" s="19">
        <f t="shared" si="2"/>
        <v>300</v>
      </c>
      <c r="O37" s="19">
        <f t="shared" si="3"/>
        <v>30000</v>
      </c>
      <c r="P37" s="19">
        <f t="shared" si="4"/>
        <v>10000</v>
      </c>
      <c r="Q37" s="19">
        <f t="shared" si="5"/>
        <v>0</v>
      </c>
      <c r="R37" s="8"/>
    </row>
    <row r="38" spans="1:18" ht="25.5">
      <c r="A38" s="15">
        <v>2</v>
      </c>
      <c r="B38" s="16" t="s">
        <v>79</v>
      </c>
      <c r="C38" s="17" t="s">
        <v>80</v>
      </c>
      <c r="D38" s="18">
        <v>3229500</v>
      </c>
      <c r="E38" s="18">
        <v>3229500</v>
      </c>
      <c r="F38" s="18">
        <v>1115050</v>
      </c>
      <c r="G38" s="23">
        <v>3229500</v>
      </c>
      <c r="H38" s="18">
        <v>0</v>
      </c>
      <c r="I38" s="18">
        <v>1041864.8</v>
      </c>
      <c r="J38" s="18">
        <v>360.72</v>
      </c>
      <c r="K38" s="18">
        <v>360.72</v>
      </c>
      <c r="L38" s="19">
        <f t="shared" si="0"/>
        <v>-2114450</v>
      </c>
      <c r="M38" s="19">
        <f t="shared" si="1"/>
        <v>0</v>
      </c>
      <c r="N38" s="19">
        <f t="shared" si="2"/>
        <v>289.628267790682</v>
      </c>
      <c r="O38" s="19">
        <f t="shared" si="3"/>
        <v>2187635.2000000002</v>
      </c>
      <c r="P38" s="19">
        <f t="shared" si="4"/>
        <v>73185.199999999953</v>
      </c>
      <c r="Q38" s="19">
        <f t="shared" si="5"/>
        <v>93.436599255638768</v>
      </c>
      <c r="R38" s="8"/>
    </row>
    <row r="39" spans="1:18" ht="38.25">
      <c r="A39" s="15">
        <v>2</v>
      </c>
      <c r="B39" s="16" t="s">
        <v>81</v>
      </c>
      <c r="C39" s="17" t="s">
        <v>82</v>
      </c>
      <c r="D39" s="18">
        <v>800000</v>
      </c>
      <c r="E39" s="18">
        <v>800000</v>
      </c>
      <c r="F39" s="18">
        <v>266400</v>
      </c>
      <c r="G39" s="23">
        <v>800000</v>
      </c>
      <c r="H39" s="18">
        <v>0</v>
      </c>
      <c r="I39" s="18">
        <v>104993.28</v>
      </c>
      <c r="J39" s="18">
        <v>0</v>
      </c>
      <c r="K39" s="18">
        <v>0</v>
      </c>
      <c r="L39" s="19">
        <f t="shared" ref="L39:L70" si="6">F39-G39</f>
        <v>-533600</v>
      </c>
      <c r="M39" s="19">
        <f t="shared" ref="M39:M70" si="7">E39-G39</f>
        <v>0</v>
      </c>
      <c r="N39" s="19">
        <f t="shared" ref="N39:N70" si="8">IF(F39=0,0,(G39/F39)*100)</f>
        <v>300.30030030030031</v>
      </c>
      <c r="O39" s="19">
        <f t="shared" ref="O39:O70" si="9">E39-I39</f>
        <v>695006.71999999997</v>
      </c>
      <c r="P39" s="19">
        <f t="shared" ref="P39:P70" si="10">F39-I39</f>
        <v>161406.72</v>
      </c>
      <c r="Q39" s="19">
        <f t="shared" ref="Q39:Q70" si="11">IF(F39=0,0,(I39/F39)*100)</f>
        <v>39.411891891891891</v>
      </c>
      <c r="R39" s="8"/>
    </row>
    <row r="40" spans="1:18" ht="76.5">
      <c r="A40" s="15">
        <v>2</v>
      </c>
      <c r="B40" s="16" t="s">
        <v>83</v>
      </c>
      <c r="C40" s="17" t="s">
        <v>84</v>
      </c>
      <c r="D40" s="18">
        <v>2000000</v>
      </c>
      <c r="E40" s="18">
        <v>2000000</v>
      </c>
      <c r="F40" s="18">
        <v>1335000</v>
      </c>
      <c r="G40" s="23">
        <v>2000000</v>
      </c>
      <c r="H40" s="18">
        <v>0</v>
      </c>
      <c r="I40" s="18">
        <v>649938.12</v>
      </c>
      <c r="J40" s="18">
        <v>0</v>
      </c>
      <c r="K40" s="18">
        <v>0</v>
      </c>
      <c r="L40" s="19">
        <f t="shared" si="6"/>
        <v>-665000</v>
      </c>
      <c r="M40" s="19">
        <f t="shared" si="7"/>
        <v>0</v>
      </c>
      <c r="N40" s="19">
        <f t="shared" si="8"/>
        <v>149.81273408239701</v>
      </c>
      <c r="O40" s="19">
        <f t="shared" si="9"/>
        <v>1350061.88</v>
      </c>
      <c r="P40" s="19">
        <f t="shared" si="10"/>
        <v>685061.88</v>
      </c>
      <c r="Q40" s="19">
        <f t="shared" si="11"/>
        <v>48.684503370786516</v>
      </c>
      <c r="R40" s="8"/>
    </row>
    <row r="41" spans="1:18" ht="63.75">
      <c r="A41" s="15">
        <v>2</v>
      </c>
      <c r="B41" s="16" t="s">
        <v>85</v>
      </c>
      <c r="C41" s="17" t="s">
        <v>86</v>
      </c>
      <c r="D41" s="18">
        <v>2100000</v>
      </c>
      <c r="E41" s="18">
        <v>2100000</v>
      </c>
      <c r="F41" s="18">
        <v>1925000</v>
      </c>
      <c r="G41" s="23">
        <v>2100000</v>
      </c>
      <c r="H41" s="18">
        <v>0</v>
      </c>
      <c r="I41" s="18">
        <v>1908605.83</v>
      </c>
      <c r="J41" s="18">
        <v>0</v>
      </c>
      <c r="K41" s="18">
        <v>0</v>
      </c>
      <c r="L41" s="19">
        <f t="shared" si="6"/>
        <v>-175000</v>
      </c>
      <c r="M41" s="19">
        <f t="shared" si="7"/>
        <v>0</v>
      </c>
      <c r="N41" s="19">
        <f t="shared" si="8"/>
        <v>109.09090909090908</v>
      </c>
      <c r="O41" s="19">
        <f t="shared" si="9"/>
        <v>191394.16999999993</v>
      </c>
      <c r="P41" s="19">
        <f t="shared" si="10"/>
        <v>16394.169999999925</v>
      </c>
      <c r="Q41" s="19">
        <f t="shared" si="11"/>
        <v>99.148354805194799</v>
      </c>
      <c r="R41" s="8"/>
    </row>
    <row r="42" spans="1:18">
      <c r="A42" s="15">
        <v>2</v>
      </c>
      <c r="B42" s="16" t="s">
        <v>87</v>
      </c>
      <c r="C42" s="17" t="s">
        <v>88</v>
      </c>
      <c r="D42" s="18">
        <v>140000</v>
      </c>
      <c r="E42" s="18">
        <v>612132</v>
      </c>
      <c r="F42" s="18">
        <v>243084</v>
      </c>
      <c r="G42" s="23">
        <v>612132</v>
      </c>
      <c r="H42" s="18">
        <v>0</v>
      </c>
      <c r="I42" s="18">
        <v>194820.74</v>
      </c>
      <c r="J42" s="18">
        <v>0</v>
      </c>
      <c r="K42" s="18">
        <v>0</v>
      </c>
      <c r="L42" s="19">
        <f t="shared" si="6"/>
        <v>-369048</v>
      </c>
      <c r="M42" s="19">
        <f t="shared" si="7"/>
        <v>0</v>
      </c>
      <c r="N42" s="19">
        <f t="shared" si="8"/>
        <v>251.81912425334451</v>
      </c>
      <c r="O42" s="19">
        <f t="shared" si="9"/>
        <v>417311.26</v>
      </c>
      <c r="P42" s="19">
        <f t="shared" si="10"/>
        <v>48263.260000000009</v>
      </c>
      <c r="Q42" s="19">
        <f t="shared" si="11"/>
        <v>80.145439436573369</v>
      </c>
      <c r="R42" s="8"/>
    </row>
    <row r="43" spans="1:18">
      <c r="A43" s="15">
        <v>2</v>
      </c>
      <c r="B43" s="16" t="s">
        <v>89</v>
      </c>
      <c r="C43" s="17" t="s">
        <v>90</v>
      </c>
      <c r="D43" s="18">
        <v>6345000</v>
      </c>
      <c r="E43" s="18">
        <v>17348400</v>
      </c>
      <c r="F43" s="18">
        <v>16651000</v>
      </c>
      <c r="G43" s="23">
        <v>17348400</v>
      </c>
      <c r="H43" s="18">
        <v>0</v>
      </c>
      <c r="I43" s="18">
        <v>6119600.6100000003</v>
      </c>
      <c r="J43" s="18">
        <v>0</v>
      </c>
      <c r="K43" s="18">
        <v>0</v>
      </c>
      <c r="L43" s="19">
        <f t="shared" si="6"/>
        <v>-697400</v>
      </c>
      <c r="M43" s="19">
        <f t="shared" si="7"/>
        <v>0</v>
      </c>
      <c r="N43" s="19">
        <f t="shared" si="8"/>
        <v>104.1883370368146</v>
      </c>
      <c r="O43" s="19">
        <f t="shared" si="9"/>
        <v>11228799.390000001</v>
      </c>
      <c r="P43" s="19">
        <f t="shared" si="10"/>
        <v>10531399.390000001</v>
      </c>
      <c r="Q43" s="19">
        <f t="shared" si="11"/>
        <v>36.752150681640742</v>
      </c>
      <c r="R43" s="8"/>
    </row>
    <row r="44" spans="1:18" ht="25.5">
      <c r="A44" s="15">
        <v>2</v>
      </c>
      <c r="B44" s="16" t="s">
        <v>91</v>
      </c>
      <c r="C44" s="17" t="s">
        <v>92</v>
      </c>
      <c r="D44" s="18">
        <v>0</v>
      </c>
      <c r="E44" s="18">
        <v>98977</v>
      </c>
      <c r="F44" s="18">
        <v>98977</v>
      </c>
      <c r="G44" s="23">
        <v>98977</v>
      </c>
      <c r="H44" s="18">
        <v>0</v>
      </c>
      <c r="I44" s="18">
        <v>0</v>
      </c>
      <c r="J44" s="18">
        <v>0</v>
      </c>
      <c r="K44" s="18">
        <v>0</v>
      </c>
      <c r="L44" s="19">
        <f t="shared" si="6"/>
        <v>0</v>
      </c>
      <c r="M44" s="19">
        <f t="shared" si="7"/>
        <v>0</v>
      </c>
      <c r="N44" s="19">
        <f t="shared" si="8"/>
        <v>100</v>
      </c>
      <c r="O44" s="19">
        <f t="shared" si="9"/>
        <v>98977</v>
      </c>
      <c r="P44" s="19">
        <f t="shared" si="10"/>
        <v>98977</v>
      </c>
      <c r="Q44" s="19">
        <f t="shared" si="11"/>
        <v>0</v>
      </c>
      <c r="R44" s="8"/>
    </row>
    <row r="45" spans="1:18">
      <c r="A45" s="15">
        <v>1</v>
      </c>
      <c r="B45" s="16" t="s">
        <v>93</v>
      </c>
      <c r="C45" s="17" t="s">
        <v>94</v>
      </c>
      <c r="D45" s="18">
        <v>20061400</v>
      </c>
      <c r="E45" s="18">
        <v>20061400</v>
      </c>
      <c r="F45" s="18">
        <v>8448300</v>
      </c>
      <c r="G45" s="23">
        <f>G46+G47+G48+G49</f>
        <v>20176669.899999999</v>
      </c>
      <c r="H45" s="18">
        <v>0</v>
      </c>
      <c r="I45" s="18">
        <v>6268738.9799999995</v>
      </c>
      <c r="J45" s="18">
        <v>26231.430000000004</v>
      </c>
      <c r="K45" s="18">
        <v>2810</v>
      </c>
      <c r="L45" s="19">
        <f t="shared" si="6"/>
        <v>-11728369.899999999</v>
      </c>
      <c r="M45" s="19">
        <f t="shared" si="7"/>
        <v>-115269.89999999851</v>
      </c>
      <c r="N45" s="19">
        <f t="shared" si="8"/>
        <v>238.82520625451272</v>
      </c>
      <c r="O45" s="19">
        <f t="shared" si="9"/>
        <v>13792661.02</v>
      </c>
      <c r="P45" s="19">
        <f t="shared" si="10"/>
        <v>2179561.0200000005</v>
      </c>
      <c r="Q45" s="19">
        <f t="shared" si="11"/>
        <v>74.201188168033809</v>
      </c>
      <c r="R45" s="8"/>
    </row>
    <row r="46" spans="1:18">
      <c r="A46" s="15">
        <v>2</v>
      </c>
      <c r="B46" s="16" t="s">
        <v>95</v>
      </c>
      <c r="C46" s="17" t="s">
        <v>96</v>
      </c>
      <c r="D46" s="18">
        <v>5239900</v>
      </c>
      <c r="E46" s="18">
        <v>5239900</v>
      </c>
      <c r="F46" s="18">
        <v>2714066.6666666665</v>
      </c>
      <c r="G46" s="23">
        <v>5255130</v>
      </c>
      <c r="H46" s="18">
        <v>0</v>
      </c>
      <c r="I46" s="18">
        <v>1657704.6800000002</v>
      </c>
      <c r="J46" s="18">
        <v>0</v>
      </c>
      <c r="K46" s="18">
        <v>0</v>
      </c>
      <c r="L46" s="19">
        <f t="shared" si="6"/>
        <v>-2541063.3333333335</v>
      </c>
      <c r="M46" s="19">
        <f t="shared" si="7"/>
        <v>-15230</v>
      </c>
      <c r="N46" s="19">
        <f t="shared" si="8"/>
        <v>193.6256785635332</v>
      </c>
      <c r="O46" s="19">
        <f t="shared" si="9"/>
        <v>3582195.32</v>
      </c>
      <c r="P46" s="19">
        <f t="shared" si="10"/>
        <v>1056361.9866666663</v>
      </c>
      <c r="Q46" s="19">
        <f t="shared" si="11"/>
        <v>61.078259438481005</v>
      </c>
      <c r="R46" s="8"/>
    </row>
    <row r="47" spans="1:18">
      <c r="A47" s="15">
        <v>2</v>
      </c>
      <c r="B47" s="16" t="s">
        <v>97</v>
      </c>
      <c r="C47" s="17" t="s">
        <v>98</v>
      </c>
      <c r="D47" s="18">
        <v>4885200</v>
      </c>
      <c r="E47" s="18">
        <v>4885200</v>
      </c>
      <c r="F47" s="18">
        <v>1628400</v>
      </c>
      <c r="G47" s="23">
        <v>4885200</v>
      </c>
      <c r="H47" s="18">
        <v>0</v>
      </c>
      <c r="I47" s="18">
        <v>1372892.4</v>
      </c>
      <c r="J47" s="18">
        <v>0</v>
      </c>
      <c r="K47" s="18">
        <v>0</v>
      </c>
      <c r="L47" s="19">
        <f t="shared" si="6"/>
        <v>-3256800</v>
      </c>
      <c r="M47" s="19">
        <f t="shared" si="7"/>
        <v>0</v>
      </c>
      <c r="N47" s="19">
        <f t="shared" si="8"/>
        <v>300</v>
      </c>
      <c r="O47" s="19">
        <f t="shared" si="9"/>
        <v>3512307.6</v>
      </c>
      <c r="P47" s="19">
        <f t="shared" si="10"/>
        <v>255507.60000000009</v>
      </c>
      <c r="Q47" s="19">
        <f t="shared" si="11"/>
        <v>84.309285187914512</v>
      </c>
      <c r="R47" s="8"/>
    </row>
    <row r="48" spans="1:18" ht="38.25">
      <c r="A48" s="15">
        <v>2</v>
      </c>
      <c r="B48" s="16" t="s">
        <v>99</v>
      </c>
      <c r="C48" s="17" t="s">
        <v>100</v>
      </c>
      <c r="D48" s="18">
        <v>9728300</v>
      </c>
      <c r="E48" s="18">
        <v>9728300</v>
      </c>
      <c r="F48" s="18">
        <v>3897833.3333333335</v>
      </c>
      <c r="G48" s="23">
        <v>9828339.9000000004</v>
      </c>
      <c r="H48" s="18">
        <v>0</v>
      </c>
      <c r="I48" s="18">
        <v>3216291.9</v>
      </c>
      <c r="J48" s="18">
        <v>26231.430000000004</v>
      </c>
      <c r="K48" s="18">
        <v>2810</v>
      </c>
      <c r="L48" s="19">
        <f t="shared" si="6"/>
        <v>-5930506.5666666664</v>
      </c>
      <c r="M48" s="19">
        <f t="shared" si="7"/>
        <v>-100039.90000000037</v>
      </c>
      <c r="N48" s="19">
        <f t="shared" si="8"/>
        <v>252.14879805019882</v>
      </c>
      <c r="O48" s="19">
        <f t="shared" si="9"/>
        <v>6512008.0999999996</v>
      </c>
      <c r="P48" s="19">
        <f t="shared" si="10"/>
        <v>681541.43333333358</v>
      </c>
      <c r="Q48" s="19">
        <f t="shared" si="11"/>
        <v>82.514864668405522</v>
      </c>
      <c r="R48" s="8"/>
    </row>
    <row r="49" spans="1:18" ht="25.5">
      <c r="A49" s="15">
        <v>2</v>
      </c>
      <c r="B49" s="16" t="s">
        <v>101</v>
      </c>
      <c r="C49" s="17" t="s">
        <v>102</v>
      </c>
      <c r="D49" s="18">
        <v>208000</v>
      </c>
      <c r="E49" s="18">
        <v>208000</v>
      </c>
      <c r="F49" s="18">
        <v>208000</v>
      </c>
      <c r="G49" s="23">
        <v>208000</v>
      </c>
      <c r="H49" s="18">
        <v>0</v>
      </c>
      <c r="I49" s="18">
        <v>21850</v>
      </c>
      <c r="J49" s="18">
        <v>0</v>
      </c>
      <c r="K49" s="18">
        <v>0</v>
      </c>
      <c r="L49" s="19">
        <f t="shared" si="6"/>
        <v>0</v>
      </c>
      <c r="M49" s="19">
        <f t="shared" si="7"/>
        <v>0</v>
      </c>
      <c r="N49" s="19">
        <f t="shared" si="8"/>
        <v>100</v>
      </c>
      <c r="O49" s="19">
        <f t="shared" si="9"/>
        <v>186150</v>
      </c>
      <c r="P49" s="19">
        <f t="shared" si="10"/>
        <v>186150</v>
      </c>
      <c r="Q49" s="19">
        <f t="shared" si="11"/>
        <v>10.504807692307692</v>
      </c>
      <c r="R49" s="8"/>
    </row>
    <row r="50" spans="1:18">
      <c r="A50" s="15">
        <v>1</v>
      </c>
      <c r="B50" s="16" t="s">
        <v>103</v>
      </c>
      <c r="C50" s="17" t="s">
        <v>104</v>
      </c>
      <c r="D50" s="18">
        <v>12476700</v>
      </c>
      <c r="E50" s="18">
        <v>12476700</v>
      </c>
      <c r="F50" s="18">
        <v>4435100</v>
      </c>
      <c r="G50" s="23">
        <f>G51+G52+G53</f>
        <v>16828231</v>
      </c>
      <c r="H50" s="18">
        <v>0</v>
      </c>
      <c r="I50" s="18">
        <v>7923643.7999999989</v>
      </c>
      <c r="J50" s="18">
        <v>7401.51</v>
      </c>
      <c r="K50" s="18">
        <v>7401.51</v>
      </c>
      <c r="L50" s="19">
        <f t="shared" si="6"/>
        <v>-12393131</v>
      </c>
      <c r="M50" s="19">
        <f t="shared" si="7"/>
        <v>-4351531</v>
      </c>
      <c r="N50" s="19">
        <f t="shared" si="8"/>
        <v>379.4329552884941</v>
      </c>
      <c r="O50" s="19">
        <f t="shared" si="9"/>
        <v>4553056.2000000011</v>
      </c>
      <c r="P50" s="19">
        <f t="shared" si="10"/>
        <v>-3488543.7999999989</v>
      </c>
      <c r="Q50" s="19">
        <f t="shared" si="11"/>
        <v>178.6576131316092</v>
      </c>
      <c r="R50" s="8"/>
    </row>
    <row r="51" spans="1:18">
      <c r="A51" s="15">
        <v>2</v>
      </c>
      <c r="B51" s="16" t="s">
        <v>105</v>
      </c>
      <c r="C51" s="17" t="s">
        <v>106</v>
      </c>
      <c r="D51" s="18">
        <v>300000</v>
      </c>
      <c r="E51" s="18">
        <v>300000</v>
      </c>
      <c r="F51" s="18">
        <v>160000</v>
      </c>
      <c r="G51" s="23">
        <v>300000</v>
      </c>
      <c r="H51" s="18">
        <v>0</v>
      </c>
      <c r="I51" s="18">
        <v>132989</v>
      </c>
      <c r="J51" s="18">
        <v>7401.51</v>
      </c>
      <c r="K51" s="18">
        <v>7401.51</v>
      </c>
      <c r="L51" s="19">
        <f t="shared" si="6"/>
        <v>-140000</v>
      </c>
      <c r="M51" s="19">
        <f t="shared" si="7"/>
        <v>0</v>
      </c>
      <c r="N51" s="19">
        <f t="shared" si="8"/>
        <v>187.5</v>
      </c>
      <c r="O51" s="19">
        <f t="shared" si="9"/>
        <v>167011</v>
      </c>
      <c r="P51" s="19">
        <f t="shared" si="10"/>
        <v>27011</v>
      </c>
      <c r="Q51" s="19">
        <f t="shared" si="11"/>
        <v>83.118124999999992</v>
      </c>
      <c r="R51" s="8"/>
    </row>
    <row r="52" spans="1:18">
      <c r="A52" s="15">
        <v>2</v>
      </c>
      <c r="B52" s="16" t="s">
        <v>107</v>
      </c>
      <c r="C52" s="17" t="s">
        <v>108</v>
      </c>
      <c r="D52" s="18">
        <v>11996700</v>
      </c>
      <c r="E52" s="18">
        <v>11996700</v>
      </c>
      <c r="F52" s="18">
        <v>4095100</v>
      </c>
      <c r="G52" s="23">
        <v>16348231</v>
      </c>
      <c r="H52" s="18">
        <v>0</v>
      </c>
      <c r="I52" s="18">
        <v>7790654.7999999989</v>
      </c>
      <c r="J52" s="18">
        <v>0</v>
      </c>
      <c r="K52" s="18">
        <v>0</v>
      </c>
      <c r="L52" s="19">
        <f t="shared" si="6"/>
        <v>-12253131</v>
      </c>
      <c r="M52" s="19">
        <f t="shared" si="7"/>
        <v>-4351531</v>
      </c>
      <c r="N52" s="19">
        <f t="shared" si="8"/>
        <v>399.21445141754776</v>
      </c>
      <c r="O52" s="19">
        <f t="shared" si="9"/>
        <v>4206045.2000000011</v>
      </c>
      <c r="P52" s="19">
        <f t="shared" si="10"/>
        <v>-3695554.7999999989</v>
      </c>
      <c r="Q52" s="19">
        <f t="shared" si="11"/>
        <v>190.24333471710091</v>
      </c>
      <c r="R52" s="8"/>
    </row>
    <row r="53" spans="1:18" ht="25.5">
      <c r="A53" s="15">
        <v>2</v>
      </c>
      <c r="B53" s="16" t="s">
        <v>109</v>
      </c>
      <c r="C53" s="17" t="s">
        <v>110</v>
      </c>
      <c r="D53" s="18">
        <v>180000</v>
      </c>
      <c r="E53" s="18">
        <v>180000</v>
      </c>
      <c r="F53" s="18">
        <v>180000</v>
      </c>
      <c r="G53" s="23">
        <v>180000</v>
      </c>
      <c r="H53" s="18">
        <v>0</v>
      </c>
      <c r="I53" s="18">
        <v>0</v>
      </c>
      <c r="J53" s="18">
        <v>0</v>
      </c>
      <c r="K53" s="18">
        <v>0</v>
      </c>
      <c r="L53" s="19">
        <f t="shared" si="6"/>
        <v>0</v>
      </c>
      <c r="M53" s="19">
        <f t="shared" si="7"/>
        <v>0</v>
      </c>
      <c r="N53" s="19">
        <f t="shared" si="8"/>
        <v>100</v>
      </c>
      <c r="O53" s="19">
        <f t="shared" si="9"/>
        <v>180000</v>
      </c>
      <c r="P53" s="19">
        <f t="shared" si="10"/>
        <v>180000</v>
      </c>
      <c r="Q53" s="19">
        <f t="shared" si="11"/>
        <v>0</v>
      </c>
      <c r="R53" s="8"/>
    </row>
    <row r="54" spans="1:18">
      <c r="A54" s="15">
        <v>1</v>
      </c>
      <c r="B54" s="16" t="s">
        <v>111</v>
      </c>
      <c r="C54" s="17" t="s">
        <v>112</v>
      </c>
      <c r="D54" s="18">
        <v>35234500</v>
      </c>
      <c r="E54" s="18">
        <v>35234500</v>
      </c>
      <c r="F54" s="18">
        <v>13511000</v>
      </c>
      <c r="G54" s="23">
        <f>G55+G56+G57+G58</f>
        <v>35234500</v>
      </c>
      <c r="H54" s="18">
        <v>0</v>
      </c>
      <c r="I54" s="18">
        <v>8619517.4399999995</v>
      </c>
      <c r="J54" s="18">
        <v>0</v>
      </c>
      <c r="K54" s="18">
        <v>0</v>
      </c>
      <c r="L54" s="19">
        <f t="shared" si="6"/>
        <v>-21723500</v>
      </c>
      <c r="M54" s="19">
        <f t="shared" si="7"/>
        <v>0</v>
      </c>
      <c r="N54" s="19">
        <f t="shared" si="8"/>
        <v>260.78380578787653</v>
      </c>
      <c r="O54" s="19">
        <f t="shared" si="9"/>
        <v>26614982.560000002</v>
      </c>
      <c r="P54" s="19">
        <f t="shared" si="10"/>
        <v>4891482.5600000005</v>
      </c>
      <c r="Q54" s="19">
        <f t="shared" si="11"/>
        <v>63.796295166901039</v>
      </c>
      <c r="R54" s="8"/>
    </row>
    <row r="55" spans="1:18">
      <c r="A55" s="15">
        <v>2</v>
      </c>
      <c r="B55" s="16" t="s">
        <v>113</v>
      </c>
      <c r="C55" s="17" t="s">
        <v>114</v>
      </c>
      <c r="D55" s="18">
        <v>32158000</v>
      </c>
      <c r="E55" s="18">
        <v>32158000</v>
      </c>
      <c r="F55" s="18">
        <v>12558000</v>
      </c>
      <c r="G55" s="23">
        <v>32158000</v>
      </c>
      <c r="H55" s="18">
        <v>0</v>
      </c>
      <c r="I55" s="18">
        <v>8075491.5099999998</v>
      </c>
      <c r="J55" s="18">
        <v>0</v>
      </c>
      <c r="K55" s="18">
        <v>0</v>
      </c>
      <c r="L55" s="19">
        <f t="shared" si="6"/>
        <v>-19600000</v>
      </c>
      <c r="M55" s="19">
        <f t="shared" si="7"/>
        <v>0</v>
      </c>
      <c r="N55" s="19">
        <f t="shared" si="8"/>
        <v>256.07580824972132</v>
      </c>
      <c r="O55" s="19">
        <f t="shared" si="9"/>
        <v>24082508.490000002</v>
      </c>
      <c r="P55" s="19">
        <f t="shared" si="10"/>
        <v>4482508.49</v>
      </c>
      <c r="Q55" s="19">
        <f t="shared" si="11"/>
        <v>64.305554308010827</v>
      </c>
      <c r="R55" s="8"/>
    </row>
    <row r="56" spans="1:18" ht="25.5">
      <c r="A56" s="15">
        <v>2</v>
      </c>
      <c r="B56" s="16" t="s">
        <v>115</v>
      </c>
      <c r="C56" s="17" t="s">
        <v>116</v>
      </c>
      <c r="D56" s="18">
        <v>133000</v>
      </c>
      <c r="E56" s="18">
        <v>133000</v>
      </c>
      <c r="F56" s="18">
        <v>43000</v>
      </c>
      <c r="G56" s="23">
        <v>133000</v>
      </c>
      <c r="H56" s="18">
        <v>0</v>
      </c>
      <c r="I56" s="18">
        <v>39126.5</v>
      </c>
      <c r="J56" s="18">
        <v>0</v>
      </c>
      <c r="K56" s="18">
        <v>0</v>
      </c>
      <c r="L56" s="19">
        <f t="shared" si="6"/>
        <v>-90000</v>
      </c>
      <c r="M56" s="19">
        <f t="shared" si="7"/>
        <v>0</v>
      </c>
      <c r="N56" s="19">
        <f t="shared" si="8"/>
        <v>309.30232558139539</v>
      </c>
      <c r="O56" s="19">
        <f t="shared" si="9"/>
        <v>93873.5</v>
      </c>
      <c r="P56" s="19">
        <f t="shared" si="10"/>
        <v>3873.5</v>
      </c>
      <c r="Q56" s="19">
        <f t="shared" si="11"/>
        <v>90.991860465116275</v>
      </c>
      <c r="R56" s="8"/>
    </row>
    <row r="57" spans="1:18" ht="25.5">
      <c r="A57" s="15">
        <v>2</v>
      </c>
      <c r="B57" s="16" t="s">
        <v>117</v>
      </c>
      <c r="C57" s="17" t="s">
        <v>118</v>
      </c>
      <c r="D57" s="18">
        <v>2543500</v>
      </c>
      <c r="E57" s="18">
        <v>2543500</v>
      </c>
      <c r="F57" s="18">
        <v>910000</v>
      </c>
      <c r="G57" s="23">
        <v>2543500</v>
      </c>
      <c r="H57" s="18">
        <v>0</v>
      </c>
      <c r="I57" s="18">
        <v>504899.43</v>
      </c>
      <c r="J57" s="18">
        <v>0</v>
      </c>
      <c r="K57" s="18">
        <v>0</v>
      </c>
      <c r="L57" s="19">
        <f t="shared" si="6"/>
        <v>-1633500</v>
      </c>
      <c r="M57" s="19">
        <f t="shared" si="7"/>
        <v>0</v>
      </c>
      <c r="N57" s="19">
        <f t="shared" si="8"/>
        <v>279.50549450549448</v>
      </c>
      <c r="O57" s="19">
        <f t="shared" si="9"/>
        <v>2038600.57</v>
      </c>
      <c r="P57" s="19">
        <f t="shared" si="10"/>
        <v>405100.57</v>
      </c>
      <c r="Q57" s="19">
        <f t="shared" si="11"/>
        <v>55.483453846153843</v>
      </c>
      <c r="R57" s="8"/>
    </row>
    <row r="58" spans="1:18" ht="25.5">
      <c r="A58" s="15">
        <v>2</v>
      </c>
      <c r="B58" s="16" t="s">
        <v>119</v>
      </c>
      <c r="C58" s="17" t="s">
        <v>120</v>
      </c>
      <c r="D58" s="18">
        <v>400000</v>
      </c>
      <c r="E58" s="18">
        <v>400000</v>
      </c>
      <c r="F58" s="18">
        <v>0</v>
      </c>
      <c r="G58" s="23">
        <v>400000</v>
      </c>
      <c r="H58" s="18">
        <v>0</v>
      </c>
      <c r="I58" s="18">
        <v>0</v>
      </c>
      <c r="J58" s="18">
        <v>0</v>
      </c>
      <c r="K58" s="18">
        <v>0</v>
      </c>
      <c r="L58" s="19">
        <f t="shared" si="6"/>
        <v>-400000</v>
      </c>
      <c r="M58" s="19">
        <f t="shared" si="7"/>
        <v>0</v>
      </c>
      <c r="N58" s="19">
        <f t="shared" si="8"/>
        <v>0</v>
      </c>
      <c r="O58" s="19">
        <f t="shared" si="9"/>
        <v>400000</v>
      </c>
      <c r="P58" s="19">
        <f t="shared" si="10"/>
        <v>0</v>
      </c>
      <c r="Q58" s="19">
        <f t="shared" si="11"/>
        <v>0</v>
      </c>
      <c r="R58" s="8"/>
    </row>
    <row r="59" spans="1:18">
      <c r="A59" s="15">
        <v>1</v>
      </c>
      <c r="B59" s="16" t="s">
        <v>121</v>
      </c>
      <c r="C59" s="17" t="s">
        <v>122</v>
      </c>
      <c r="D59" s="18">
        <v>14061600</v>
      </c>
      <c r="E59" s="18">
        <v>22825482</v>
      </c>
      <c r="F59" s="18">
        <v>13189762</v>
      </c>
      <c r="G59" s="23">
        <f>G60+G62+G65</f>
        <v>22825482</v>
      </c>
      <c r="H59" s="18">
        <v>0</v>
      </c>
      <c r="I59" s="18">
        <v>5561829.4000000004</v>
      </c>
      <c r="J59" s="18">
        <v>1429366.6</v>
      </c>
      <c r="K59" s="18">
        <v>101260</v>
      </c>
      <c r="L59" s="19">
        <f t="shared" si="6"/>
        <v>-9635720</v>
      </c>
      <c r="M59" s="19">
        <f t="shared" si="7"/>
        <v>0</v>
      </c>
      <c r="N59" s="19">
        <f t="shared" si="8"/>
        <v>173.05454033211515</v>
      </c>
      <c r="O59" s="19">
        <f t="shared" si="9"/>
        <v>17263652.600000001</v>
      </c>
      <c r="P59" s="19">
        <f t="shared" si="10"/>
        <v>7627932.5999999996</v>
      </c>
      <c r="Q59" s="19">
        <f t="shared" si="11"/>
        <v>42.167776795365988</v>
      </c>
      <c r="R59" s="8"/>
    </row>
    <row r="60" spans="1:18" ht="25.5">
      <c r="A60" s="15">
        <v>2</v>
      </c>
      <c r="B60" s="16" t="s">
        <v>123</v>
      </c>
      <c r="C60" s="17" t="s">
        <v>124</v>
      </c>
      <c r="D60" s="18">
        <v>750000</v>
      </c>
      <c r="E60" s="18">
        <v>750000</v>
      </c>
      <c r="F60" s="18">
        <v>248000</v>
      </c>
      <c r="G60" s="23">
        <v>750000</v>
      </c>
      <c r="H60" s="18">
        <v>0</v>
      </c>
      <c r="I60" s="18">
        <v>0</v>
      </c>
      <c r="J60" s="18">
        <v>0</v>
      </c>
      <c r="K60" s="18">
        <v>0</v>
      </c>
      <c r="L60" s="19">
        <f t="shared" si="6"/>
        <v>-502000</v>
      </c>
      <c r="M60" s="19">
        <f t="shared" si="7"/>
        <v>0</v>
      </c>
      <c r="N60" s="19">
        <f t="shared" si="8"/>
        <v>302.41935483870969</v>
      </c>
      <c r="O60" s="19">
        <f t="shared" si="9"/>
        <v>750000</v>
      </c>
      <c r="P60" s="19">
        <f t="shared" si="10"/>
        <v>248000</v>
      </c>
      <c r="Q60" s="19">
        <f t="shared" si="11"/>
        <v>0</v>
      </c>
      <c r="R60" s="8"/>
    </row>
    <row r="61" spans="1:18">
      <c r="A61" s="15">
        <v>0</v>
      </c>
      <c r="B61" s="16" t="s">
        <v>125</v>
      </c>
      <c r="C61" s="17" t="s">
        <v>126</v>
      </c>
      <c r="D61" s="18">
        <v>750000</v>
      </c>
      <c r="E61" s="18">
        <v>750000</v>
      </c>
      <c r="F61" s="18">
        <v>248000</v>
      </c>
      <c r="G61" s="23">
        <v>750000</v>
      </c>
      <c r="H61" s="18">
        <v>0</v>
      </c>
      <c r="I61" s="18">
        <v>0</v>
      </c>
      <c r="J61" s="18">
        <v>0</v>
      </c>
      <c r="K61" s="18">
        <v>0</v>
      </c>
      <c r="L61" s="19">
        <f t="shared" si="6"/>
        <v>-502000</v>
      </c>
      <c r="M61" s="19">
        <f t="shared" si="7"/>
        <v>0</v>
      </c>
      <c r="N61" s="19">
        <f t="shared" si="8"/>
        <v>302.41935483870969</v>
      </c>
      <c r="O61" s="19">
        <f t="shared" si="9"/>
        <v>750000</v>
      </c>
      <c r="P61" s="19">
        <f t="shared" si="10"/>
        <v>248000</v>
      </c>
      <c r="Q61" s="19">
        <f t="shared" si="11"/>
        <v>0</v>
      </c>
      <c r="R61" s="8"/>
    </row>
    <row r="62" spans="1:18" ht="25.5">
      <c r="A62" s="15">
        <v>2</v>
      </c>
      <c r="B62" s="16" t="s">
        <v>127</v>
      </c>
      <c r="C62" s="17" t="s">
        <v>128</v>
      </c>
      <c r="D62" s="18">
        <v>11100000</v>
      </c>
      <c r="E62" s="18">
        <v>11100000</v>
      </c>
      <c r="F62" s="18">
        <v>3474280</v>
      </c>
      <c r="G62" s="23">
        <v>11100000</v>
      </c>
      <c r="H62" s="18">
        <v>0</v>
      </c>
      <c r="I62" s="18">
        <v>534960</v>
      </c>
      <c r="J62" s="18">
        <v>58720</v>
      </c>
      <c r="K62" s="18">
        <v>101260</v>
      </c>
      <c r="L62" s="19">
        <f t="shared" si="6"/>
        <v>-7625720</v>
      </c>
      <c r="M62" s="19">
        <f t="shared" si="7"/>
        <v>0</v>
      </c>
      <c r="N62" s="19">
        <f t="shared" si="8"/>
        <v>319.49065705700173</v>
      </c>
      <c r="O62" s="19">
        <f t="shared" si="9"/>
        <v>10565040</v>
      </c>
      <c r="P62" s="19">
        <f t="shared" si="10"/>
        <v>2939320</v>
      </c>
      <c r="Q62" s="19">
        <f t="shared" si="11"/>
        <v>15.39772269362285</v>
      </c>
      <c r="R62" s="8"/>
    </row>
    <row r="63" spans="1:18" ht="25.5">
      <c r="A63" s="15">
        <v>0</v>
      </c>
      <c r="B63" s="16" t="s">
        <v>129</v>
      </c>
      <c r="C63" s="17" t="s">
        <v>130</v>
      </c>
      <c r="D63" s="18">
        <v>1100000</v>
      </c>
      <c r="E63" s="18">
        <v>1100000</v>
      </c>
      <c r="F63" s="18">
        <v>874280</v>
      </c>
      <c r="G63" s="23">
        <v>1100000</v>
      </c>
      <c r="H63" s="18">
        <v>0</v>
      </c>
      <c r="I63" s="18">
        <v>534960</v>
      </c>
      <c r="J63" s="18">
        <v>58720</v>
      </c>
      <c r="K63" s="18">
        <v>101260</v>
      </c>
      <c r="L63" s="19">
        <f t="shared" si="6"/>
        <v>-225720</v>
      </c>
      <c r="M63" s="19">
        <f t="shared" si="7"/>
        <v>0</v>
      </c>
      <c r="N63" s="19">
        <f t="shared" si="8"/>
        <v>125.81781580271767</v>
      </c>
      <c r="O63" s="19">
        <f t="shared" si="9"/>
        <v>565040</v>
      </c>
      <c r="P63" s="19">
        <f t="shared" si="10"/>
        <v>339320</v>
      </c>
      <c r="Q63" s="19">
        <f t="shared" si="11"/>
        <v>61.188635219838041</v>
      </c>
      <c r="R63" s="8"/>
    </row>
    <row r="64" spans="1:18" ht="25.5">
      <c r="A64" s="15">
        <v>0</v>
      </c>
      <c r="B64" s="16" t="s">
        <v>131</v>
      </c>
      <c r="C64" s="17" t="s">
        <v>132</v>
      </c>
      <c r="D64" s="18">
        <v>10000000</v>
      </c>
      <c r="E64" s="18">
        <v>10000000</v>
      </c>
      <c r="F64" s="18">
        <v>2600000</v>
      </c>
      <c r="G64" s="23">
        <v>10000000</v>
      </c>
      <c r="H64" s="18">
        <v>0</v>
      </c>
      <c r="I64" s="18">
        <v>0</v>
      </c>
      <c r="J64" s="18">
        <v>0</v>
      </c>
      <c r="K64" s="18">
        <v>0</v>
      </c>
      <c r="L64" s="19">
        <f t="shared" si="6"/>
        <v>-7400000</v>
      </c>
      <c r="M64" s="19">
        <f t="shared" si="7"/>
        <v>0</v>
      </c>
      <c r="N64" s="19">
        <f t="shared" si="8"/>
        <v>384.61538461538464</v>
      </c>
      <c r="O64" s="19">
        <f t="shared" si="9"/>
        <v>10000000</v>
      </c>
      <c r="P64" s="19">
        <f t="shared" si="10"/>
        <v>2600000</v>
      </c>
      <c r="Q64" s="19">
        <f t="shared" si="11"/>
        <v>0</v>
      </c>
      <c r="R64" s="8"/>
    </row>
    <row r="65" spans="1:18" ht="25.5">
      <c r="A65" s="15">
        <v>2</v>
      </c>
      <c r="B65" s="16" t="s">
        <v>133</v>
      </c>
      <c r="C65" s="17" t="s">
        <v>134</v>
      </c>
      <c r="D65" s="18">
        <v>2211600</v>
      </c>
      <c r="E65" s="18">
        <v>10975482</v>
      </c>
      <c r="F65" s="18">
        <v>9467482</v>
      </c>
      <c r="G65" s="23">
        <v>10975482</v>
      </c>
      <c r="H65" s="18">
        <v>0</v>
      </c>
      <c r="I65" s="18">
        <v>5026869.4000000004</v>
      </c>
      <c r="J65" s="18">
        <v>1370646.6</v>
      </c>
      <c r="K65" s="18">
        <v>0</v>
      </c>
      <c r="L65" s="19">
        <f t="shared" si="6"/>
        <v>-1508000</v>
      </c>
      <c r="M65" s="19">
        <f t="shared" si="7"/>
        <v>0</v>
      </c>
      <c r="N65" s="19">
        <f t="shared" si="8"/>
        <v>115.92820562003709</v>
      </c>
      <c r="O65" s="19">
        <f t="shared" si="9"/>
        <v>5948612.5999999996</v>
      </c>
      <c r="P65" s="19">
        <f t="shared" si="10"/>
        <v>4440612.5999999996</v>
      </c>
      <c r="Q65" s="19">
        <f t="shared" si="11"/>
        <v>53.096160098323928</v>
      </c>
      <c r="R65" s="8"/>
    </row>
    <row r="66" spans="1:18" ht="25.5">
      <c r="A66" s="15">
        <v>0</v>
      </c>
      <c r="B66" s="16" t="s">
        <v>135</v>
      </c>
      <c r="C66" s="17" t="s">
        <v>136</v>
      </c>
      <c r="D66" s="18">
        <v>300000</v>
      </c>
      <c r="E66" s="18">
        <v>300000</v>
      </c>
      <c r="F66" s="18">
        <v>100000</v>
      </c>
      <c r="G66" s="23">
        <v>300000</v>
      </c>
      <c r="H66" s="18">
        <v>0</v>
      </c>
      <c r="I66" s="18">
        <v>0</v>
      </c>
      <c r="J66" s="18">
        <v>0</v>
      </c>
      <c r="K66" s="18">
        <v>0</v>
      </c>
      <c r="L66" s="19">
        <f t="shared" si="6"/>
        <v>-200000</v>
      </c>
      <c r="M66" s="19">
        <f t="shared" si="7"/>
        <v>0</v>
      </c>
      <c r="N66" s="19">
        <f t="shared" si="8"/>
        <v>300</v>
      </c>
      <c r="O66" s="19">
        <f t="shared" si="9"/>
        <v>300000</v>
      </c>
      <c r="P66" s="19">
        <f t="shared" si="10"/>
        <v>100000</v>
      </c>
      <c r="Q66" s="19">
        <f t="shared" si="11"/>
        <v>0</v>
      </c>
      <c r="R66" s="8"/>
    </row>
    <row r="67" spans="1:18" ht="25.5">
      <c r="A67" s="15">
        <v>0</v>
      </c>
      <c r="B67" s="16" t="s">
        <v>137</v>
      </c>
      <c r="C67" s="17" t="s">
        <v>138</v>
      </c>
      <c r="D67" s="18">
        <v>1857100</v>
      </c>
      <c r="E67" s="18">
        <v>2896582</v>
      </c>
      <c r="F67" s="18">
        <v>1588582</v>
      </c>
      <c r="G67" s="23">
        <v>2896582</v>
      </c>
      <c r="H67" s="18">
        <v>0</v>
      </c>
      <c r="I67" s="18">
        <v>1457100</v>
      </c>
      <c r="J67" s="18">
        <v>0</v>
      </c>
      <c r="K67" s="18">
        <v>0</v>
      </c>
      <c r="L67" s="19">
        <f t="shared" si="6"/>
        <v>-1308000</v>
      </c>
      <c r="M67" s="19">
        <f t="shared" si="7"/>
        <v>0</v>
      </c>
      <c r="N67" s="19">
        <f t="shared" si="8"/>
        <v>182.33758156645362</v>
      </c>
      <c r="O67" s="19">
        <f t="shared" si="9"/>
        <v>1439482</v>
      </c>
      <c r="P67" s="19">
        <f t="shared" si="10"/>
        <v>131482</v>
      </c>
      <c r="Q67" s="19">
        <f t="shared" si="11"/>
        <v>91.723310474372738</v>
      </c>
      <c r="R67" s="8"/>
    </row>
    <row r="68" spans="1:18" ht="25.5">
      <c r="A68" s="15">
        <v>0</v>
      </c>
      <c r="B68" s="16" t="s">
        <v>139</v>
      </c>
      <c r="C68" s="17" t="s">
        <v>140</v>
      </c>
      <c r="D68" s="18">
        <v>54500</v>
      </c>
      <c r="E68" s="18">
        <v>54500</v>
      </c>
      <c r="F68" s="18">
        <v>54500</v>
      </c>
      <c r="G68" s="23">
        <v>54500</v>
      </c>
      <c r="H68" s="18">
        <v>0</v>
      </c>
      <c r="I68" s="18">
        <v>54416</v>
      </c>
      <c r="J68" s="18">
        <v>0</v>
      </c>
      <c r="K68" s="18">
        <v>0</v>
      </c>
      <c r="L68" s="19">
        <f t="shared" si="6"/>
        <v>0</v>
      </c>
      <c r="M68" s="19">
        <f t="shared" si="7"/>
        <v>0</v>
      </c>
      <c r="N68" s="19">
        <f t="shared" si="8"/>
        <v>100</v>
      </c>
      <c r="O68" s="19">
        <f t="shared" si="9"/>
        <v>84</v>
      </c>
      <c r="P68" s="19">
        <f t="shared" si="10"/>
        <v>84</v>
      </c>
      <c r="Q68" s="19">
        <f t="shared" si="11"/>
        <v>99.845871559633025</v>
      </c>
      <c r="R68" s="8"/>
    </row>
    <row r="69" spans="1:18">
      <c r="A69" s="15">
        <v>0</v>
      </c>
      <c r="B69" s="16" t="s">
        <v>141</v>
      </c>
      <c r="C69" s="17" t="s">
        <v>142</v>
      </c>
      <c r="D69" s="18">
        <v>0</v>
      </c>
      <c r="E69" s="18">
        <v>7724400</v>
      </c>
      <c r="F69" s="18">
        <v>7724400</v>
      </c>
      <c r="G69" s="23">
        <v>7724400</v>
      </c>
      <c r="H69" s="18">
        <v>0</v>
      </c>
      <c r="I69" s="18">
        <v>3515353.4</v>
      </c>
      <c r="J69" s="18">
        <v>1370646.6</v>
      </c>
      <c r="K69" s="18">
        <v>0</v>
      </c>
      <c r="L69" s="19">
        <f t="shared" si="6"/>
        <v>0</v>
      </c>
      <c r="M69" s="19">
        <f t="shared" si="7"/>
        <v>0</v>
      </c>
      <c r="N69" s="19">
        <f t="shared" si="8"/>
        <v>100</v>
      </c>
      <c r="O69" s="19">
        <f t="shared" si="9"/>
        <v>4209046.5999999996</v>
      </c>
      <c r="P69" s="19">
        <f t="shared" si="10"/>
        <v>4209046.5999999996</v>
      </c>
      <c r="Q69" s="19">
        <f t="shared" si="11"/>
        <v>45.509727616384446</v>
      </c>
      <c r="R69" s="8"/>
    </row>
    <row r="70" spans="1:18">
      <c r="A70" s="15">
        <v>1</v>
      </c>
      <c r="B70" s="16" t="s">
        <v>143</v>
      </c>
      <c r="C70" s="17" t="s">
        <v>144</v>
      </c>
      <c r="D70" s="18">
        <v>23117000</v>
      </c>
      <c r="E70" s="18">
        <v>37638600</v>
      </c>
      <c r="F70" s="18">
        <v>28026860.57</v>
      </c>
      <c r="G70" s="23">
        <f>G71+G74+G76+G78</f>
        <v>30467000</v>
      </c>
      <c r="H70" s="18">
        <v>0</v>
      </c>
      <c r="I70" s="18">
        <v>5908822.4799999995</v>
      </c>
      <c r="J70" s="18">
        <v>0</v>
      </c>
      <c r="K70" s="18">
        <v>0</v>
      </c>
      <c r="L70" s="19">
        <f t="shared" si="6"/>
        <v>-2440139.4299999997</v>
      </c>
      <c r="M70" s="19">
        <f t="shared" si="7"/>
        <v>7171600</v>
      </c>
      <c r="N70" s="19">
        <f t="shared" si="8"/>
        <v>108.70643154592894</v>
      </c>
      <c r="O70" s="19">
        <f t="shared" si="9"/>
        <v>31729777.52</v>
      </c>
      <c r="P70" s="19">
        <f t="shared" si="10"/>
        <v>22118038.09</v>
      </c>
      <c r="Q70" s="19">
        <f t="shared" si="11"/>
        <v>21.082712654319955</v>
      </c>
      <c r="R70" s="8"/>
    </row>
    <row r="71" spans="1:18" ht="25.5">
      <c r="A71" s="15">
        <v>2</v>
      </c>
      <c r="B71" s="16" t="s">
        <v>145</v>
      </c>
      <c r="C71" s="17" t="s">
        <v>146</v>
      </c>
      <c r="D71" s="18">
        <v>1305000</v>
      </c>
      <c r="E71" s="18">
        <v>1305000</v>
      </c>
      <c r="F71" s="18">
        <v>759400</v>
      </c>
      <c r="G71" s="23">
        <v>1305000</v>
      </c>
      <c r="H71" s="18">
        <v>0</v>
      </c>
      <c r="I71" s="18">
        <v>346664.14</v>
      </c>
      <c r="J71" s="18">
        <v>0</v>
      </c>
      <c r="K71" s="18">
        <v>0</v>
      </c>
      <c r="L71" s="19">
        <f t="shared" ref="L71:L86" si="12">F71-G71</f>
        <v>-545600</v>
      </c>
      <c r="M71" s="19">
        <f t="shared" ref="M71:M86" si="13">E71-G71</f>
        <v>0</v>
      </c>
      <c r="N71" s="19">
        <f t="shared" ref="N71:N86" si="14">IF(F71=0,0,(G71/F71)*100)</f>
        <v>171.84619436397156</v>
      </c>
      <c r="O71" s="19">
        <f t="shared" ref="O71:O86" si="15">E71-I71</f>
        <v>958335.86</v>
      </c>
      <c r="P71" s="19">
        <f t="shared" ref="P71:P86" si="16">F71-I71</f>
        <v>412735.86</v>
      </c>
      <c r="Q71" s="19">
        <f t="shared" ref="Q71:Q86" si="17">IF(F71=0,0,(I71/F71)*100)</f>
        <v>45.649741901501187</v>
      </c>
      <c r="R71" s="8"/>
    </row>
    <row r="72" spans="1:18" ht="25.5">
      <c r="A72" s="15">
        <v>0</v>
      </c>
      <c r="B72" s="16" t="s">
        <v>147</v>
      </c>
      <c r="C72" s="17" t="s">
        <v>148</v>
      </c>
      <c r="D72" s="18">
        <v>1255000</v>
      </c>
      <c r="E72" s="18">
        <v>1255000</v>
      </c>
      <c r="F72" s="18">
        <v>743000</v>
      </c>
      <c r="G72" s="23">
        <v>1255000</v>
      </c>
      <c r="H72" s="18">
        <v>0</v>
      </c>
      <c r="I72" s="18">
        <v>346664.14</v>
      </c>
      <c r="J72" s="18">
        <v>0</v>
      </c>
      <c r="K72" s="18">
        <v>0</v>
      </c>
      <c r="L72" s="19">
        <f t="shared" si="12"/>
        <v>-512000</v>
      </c>
      <c r="M72" s="19">
        <f t="shared" si="13"/>
        <v>0</v>
      </c>
      <c r="N72" s="19">
        <f t="shared" si="14"/>
        <v>168.90982503364737</v>
      </c>
      <c r="O72" s="19">
        <f t="shared" si="15"/>
        <v>908335.86</v>
      </c>
      <c r="P72" s="19">
        <f t="shared" si="16"/>
        <v>396335.86</v>
      </c>
      <c r="Q72" s="19">
        <f t="shared" si="17"/>
        <v>46.657353970390311</v>
      </c>
      <c r="R72" s="8"/>
    </row>
    <row r="73" spans="1:18">
      <c r="A73" s="15">
        <v>0</v>
      </c>
      <c r="B73" s="16" t="s">
        <v>149</v>
      </c>
      <c r="C73" s="17" t="s">
        <v>150</v>
      </c>
      <c r="D73" s="18">
        <v>50000</v>
      </c>
      <c r="E73" s="18">
        <v>50000</v>
      </c>
      <c r="F73" s="18">
        <v>16400</v>
      </c>
      <c r="G73" s="23">
        <v>50000</v>
      </c>
      <c r="H73" s="18">
        <v>0</v>
      </c>
      <c r="I73" s="18">
        <v>0</v>
      </c>
      <c r="J73" s="18">
        <v>0</v>
      </c>
      <c r="K73" s="18">
        <v>0</v>
      </c>
      <c r="L73" s="19">
        <f t="shared" si="12"/>
        <v>-33600</v>
      </c>
      <c r="M73" s="19">
        <f t="shared" si="13"/>
        <v>0</v>
      </c>
      <c r="N73" s="19">
        <f t="shared" si="14"/>
        <v>304.8780487804878</v>
      </c>
      <c r="O73" s="19">
        <f t="shared" si="15"/>
        <v>50000</v>
      </c>
      <c r="P73" s="19">
        <f t="shared" si="16"/>
        <v>16400</v>
      </c>
      <c r="Q73" s="19">
        <f t="shared" si="17"/>
        <v>0</v>
      </c>
      <c r="R73" s="8"/>
    </row>
    <row r="74" spans="1:18">
      <c r="A74" s="15">
        <v>2</v>
      </c>
      <c r="B74" s="16" t="s">
        <v>151</v>
      </c>
      <c r="C74" s="17" t="s">
        <v>152</v>
      </c>
      <c r="D74" s="18">
        <v>6000000</v>
      </c>
      <c r="E74" s="18">
        <v>26000000</v>
      </c>
      <c r="F74" s="18">
        <v>26000000</v>
      </c>
      <c r="G74" s="23">
        <v>26000000</v>
      </c>
      <c r="H74" s="18">
        <v>0</v>
      </c>
      <c r="I74" s="18">
        <v>4358912.17</v>
      </c>
      <c r="J74" s="18">
        <v>0</v>
      </c>
      <c r="K74" s="18">
        <v>0</v>
      </c>
      <c r="L74" s="19">
        <f t="shared" si="12"/>
        <v>0</v>
      </c>
      <c r="M74" s="19">
        <f t="shared" si="13"/>
        <v>0</v>
      </c>
      <c r="N74" s="19">
        <f t="shared" si="14"/>
        <v>100</v>
      </c>
      <c r="O74" s="19">
        <f t="shared" si="15"/>
        <v>21641087.829999998</v>
      </c>
      <c r="P74" s="19">
        <f t="shared" si="16"/>
        <v>21641087.829999998</v>
      </c>
      <c r="Q74" s="19">
        <f t="shared" si="17"/>
        <v>16.765046807692308</v>
      </c>
      <c r="R74" s="8"/>
    </row>
    <row r="75" spans="1:18">
      <c r="A75" s="15">
        <v>0</v>
      </c>
      <c r="B75" s="16" t="s">
        <v>153</v>
      </c>
      <c r="C75" s="17" t="s">
        <v>154</v>
      </c>
      <c r="D75" s="18">
        <v>6000000</v>
      </c>
      <c r="E75" s="18">
        <v>26000000</v>
      </c>
      <c r="F75" s="18">
        <v>26000000</v>
      </c>
      <c r="G75" s="23">
        <v>26000000</v>
      </c>
      <c r="H75" s="18">
        <v>0</v>
      </c>
      <c r="I75" s="18">
        <v>4358912.17</v>
      </c>
      <c r="J75" s="18">
        <v>0</v>
      </c>
      <c r="K75" s="18">
        <v>0</v>
      </c>
      <c r="L75" s="19">
        <f t="shared" si="12"/>
        <v>0</v>
      </c>
      <c r="M75" s="19">
        <f t="shared" si="13"/>
        <v>0</v>
      </c>
      <c r="N75" s="19">
        <f t="shared" si="14"/>
        <v>100</v>
      </c>
      <c r="O75" s="19">
        <f t="shared" si="15"/>
        <v>21641087.829999998</v>
      </c>
      <c r="P75" s="19">
        <f t="shared" si="16"/>
        <v>21641087.829999998</v>
      </c>
      <c r="Q75" s="19">
        <f t="shared" si="17"/>
        <v>16.765046807692308</v>
      </c>
      <c r="R75" s="8"/>
    </row>
    <row r="76" spans="1:18">
      <c r="A76" s="15">
        <v>2</v>
      </c>
      <c r="B76" s="16" t="s">
        <v>155</v>
      </c>
      <c r="C76" s="17" t="s">
        <v>156</v>
      </c>
      <c r="D76" s="18">
        <v>232000</v>
      </c>
      <c r="E76" s="18">
        <v>392000</v>
      </c>
      <c r="F76" s="18">
        <v>64200</v>
      </c>
      <c r="G76" s="23">
        <v>392000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12"/>
        <v>-327800</v>
      </c>
      <c r="M76" s="19">
        <f t="shared" si="13"/>
        <v>0</v>
      </c>
      <c r="N76" s="19">
        <f t="shared" si="14"/>
        <v>610.5919003115265</v>
      </c>
      <c r="O76" s="19">
        <f t="shared" si="15"/>
        <v>392000</v>
      </c>
      <c r="P76" s="19">
        <f t="shared" si="16"/>
        <v>64200</v>
      </c>
      <c r="Q76" s="19">
        <f t="shared" si="17"/>
        <v>0</v>
      </c>
      <c r="R76" s="8"/>
    </row>
    <row r="77" spans="1:18" ht="25.5">
      <c r="A77" s="15">
        <v>0</v>
      </c>
      <c r="B77" s="16" t="s">
        <v>157</v>
      </c>
      <c r="C77" s="17" t="s">
        <v>158</v>
      </c>
      <c r="D77" s="18">
        <v>232000</v>
      </c>
      <c r="E77" s="18">
        <v>392000</v>
      </c>
      <c r="F77" s="18">
        <v>64200</v>
      </c>
      <c r="G77" s="23">
        <v>392000</v>
      </c>
      <c r="H77" s="18">
        <v>0</v>
      </c>
      <c r="I77" s="18">
        <v>0</v>
      </c>
      <c r="J77" s="18">
        <v>0</v>
      </c>
      <c r="K77" s="18">
        <v>0</v>
      </c>
      <c r="L77" s="19">
        <f t="shared" si="12"/>
        <v>-327800</v>
      </c>
      <c r="M77" s="19">
        <f t="shared" si="13"/>
        <v>0</v>
      </c>
      <c r="N77" s="19">
        <f t="shared" si="14"/>
        <v>610.5919003115265</v>
      </c>
      <c r="O77" s="19">
        <f t="shared" si="15"/>
        <v>392000</v>
      </c>
      <c r="P77" s="19">
        <f t="shared" si="16"/>
        <v>64200</v>
      </c>
      <c r="Q77" s="19">
        <f t="shared" si="17"/>
        <v>0</v>
      </c>
      <c r="R77" s="8"/>
    </row>
    <row r="78" spans="1:18">
      <c r="A78" s="15">
        <v>2</v>
      </c>
      <c r="B78" s="16" t="s">
        <v>159</v>
      </c>
      <c r="C78" s="17" t="s">
        <v>160</v>
      </c>
      <c r="D78" s="18">
        <v>2770000</v>
      </c>
      <c r="E78" s="18">
        <v>2770000</v>
      </c>
      <c r="F78" s="18">
        <v>1203260.57</v>
      </c>
      <c r="G78" s="23">
        <v>2770000</v>
      </c>
      <c r="H78" s="18">
        <v>0</v>
      </c>
      <c r="I78" s="18">
        <v>1203246.1700000002</v>
      </c>
      <c r="J78" s="18">
        <v>0</v>
      </c>
      <c r="K78" s="18">
        <v>0</v>
      </c>
      <c r="L78" s="19">
        <f t="shared" si="12"/>
        <v>-1566739.43</v>
      </c>
      <c r="M78" s="19">
        <f t="shared" si="13"/>
        <v>0</v>
      </c>
      <c r="N78" s="19">
        <f t="shared" si="14"/>
        <v>230.20782605716064</v>
      </c>
      <c r="O78" s="19">
        <f t="shared" si="15"/>
        <v>1566753.8299999998</v>
      </c>
      <c r="P78" s="19">
        <f t="shared" si="16"/>
        <v>14.399999999906868</v>
      </c>
      <c r="Q78" s="19">
        <f t="shared" si="17"/>
        <v>99.998803251734586</v>
      </c>
      <c r="R78" s="8"/>
    </row>
    <row r="79" spans="1:18">
      <c r="A79" s="15">
        <v>0</v>
      </c>
      <c r="B79" s="16" t="s">
        <v>161</v>
      </c>
      <c r="C79" s="17" t="s">
        <v>162</v>
      </c>
      <c r="D79" s="18">
        <v>2770000</v>
      </c>
      <c r="E79" s="18">
        <v>2770000</v>
      </c>
      <c r="F79" s="18">
        <v>1203260.57</v>
      </c>
      <c r="G79" s="23">
        <v>2770000</v>
      </c>
      <c r="H79" s="18">
        <v>0</v>
      </c>
      <c r="I79" s="18">
        <v>1203246.1700000002</v>
      </c>
      <c r="J79" s="18">
        <v>0</v>
      </c>
      <c r="K79" s="18">
        <v>0</v>
      </c>
      <c r="L79" s="19">
        <f t="shared" si="12"/>
        <v>-1566739.43</v>
      </c>
      <c r="M79" s="19">
        <f t="shared" si="13"/>
        <v>0</v>
      </c>
      <c r="N79" s="19">
        <f t="shared" si="14"/>
        <v>230.20782605716064</v>
      </c>
      <c r="O79" s="19">
        <f t="shared" si="15"/>
        <v>1566753.8299999998</v>
      </c>
      <c r="P79" s="19">
        <f t="shared" si="16"/>
        <v>14.399999999906868</v>
      </c>
      <c r="Q79" s="19">
        <f t="shared" si="17"/>
        <v>99.998803251734586</v>
      </c>
      <c r="R79" s="8"/>
    </row>
    <row r="80" spans="1:18">
      <c r="A80" s="15">
        <v>2</v>
      </c>
      <c r="B80" s="16" t="s">
        <v>163</v>
      </c>
      <c r="C80" s="17" t="s">
        <v>164</v>
      </c>
      <c r="D80" s="18">
        <v>12810000</v>
      </c>
      <c r="E80" s="18">
        <v>7171600</v>
      </c>
      <c r="F80" s="18">
        <v>0</v>
      </c>
      <c r="G80" s="23">
        <v>0</v>
      </c>
      <c r="H80" s="18">
        <v>0</v>
      </c>
      <c r="I80" s="18">
        <v>0</v>
      </c>
      <c r="J80" s="18">
        <v>0</v>
      </c>
      <c r="K80" s="18">
        <v>0</v>
      </c>
      <c r="L80" s="19">
        <f t="shared" si="12"/>
        <v>0</v>
      </c>
      <c r="M80" s="19">
        <f t="shared" si="13"/>
        <v>7171600</v>
      </c>
      <c r="N80" s="19">
        <f t="shared" si="14"/>
        <v>0</v>
      </c>
      <c r="O80" s="19">
        <f t="shared" si="15"/>
        <v>7171600</v>
      </c>
      <c r="P80" s="19">
        <f t="shared" si="16"/>
        <v>0</v>
      </c>
      <c r="Q80" s="19">
        <f t="shared" si="17"/>
        <v>0</v>
      </c>
      <c r="R80" s="8"/>
    </row>
    <row r="81" spans="1:19">
      <c r="A81" s="15">
        <v>0</v>
      </c>
      <c r="B81" s="16" t="s">
        <v>165</v>
      </c>
      <c r="C81" s="17" t="s">
        <v>166</v>
      </c>
      <c r="D81" s="18">
        <v>12810000</v>
      </c>
      <c r="E81" s="18">
        <v>7171600</v>
      </c>
      <c r="F81" s="18">
        <v>0</v>
      </c>
      <c r="G81" s="23">
        <v>0</v>
      </c>
      <c r="H81" s="18">
        <v>0</v>
      </c>
      <c r="I81" s="18">
        <v>0</v>
      </c>
      <c r="J81" s="18">
        <v>0</v>
      </c>
      <c r="K81" s="18">
        <v>0</v>
      </c>
      <c r="L81" s="19">
        <f t="shared" si="12"/>
        <v>0</v>
      </c>
      <c r="M81" s="19">
        <f t="shared" si="13"/>
        <v>7171600</v>
      </c>
      <c r="N81" s="19">
        <f t="shared" si="14"/>
        <v>0</v>
      </c>
      <c r="O81" s="19">
        <f t="shared" si="15"/>
        <v>7171600</v>
      </c>
      <c r="P81" s="19">
        <f t="shared" si="16"/>
        <v>0</v>
      </c>
      <c r="Q81" s="19">
        <f t="shared" si="17"/>
        <v>0</v>
      </c>
      <c r="R81" s="8"/>
    </row>
    <row r="82" spans="1:19">
      <c r="A82" s="15">
        <v>1</v>
      </c>
      <c r="B82" s="16" t="s">
        <v>167</v>
      </c>
      <c r="C82" s="17" t="s">
        <v>168</v>
      </c>
      <c r="D82" s="18">
        <v>33379100</v>
      </c>
      <c r="E82" s="18">
        <v>61879100</v>
      </c>
      <c r="F82" s="18">
        <v>42626400</v>
      </c>
      <c r="G82" s="23">
        <v>0</v>
      </c>
      <c r="H82" s="18">
        <v>0</v>
      </c>
      <c r="I82" s="18">
        <v>29572227.199999999</v>
      </c>
      <c r="J82" s="18">
        <v>0</v>
      </c>
      <c r="K82" s="18">
        <v>0</v>
      </c>
      <c r="L82" s="19">
        <f t="shared" si="12"/>
        <v>42626400</v>
      </c>
      <c r="M82" s="19">
        <f t="shared" si="13"/>
        <v>61879100</v>
      </c>
      <c r="N82" s="19">
        <f t="shared" si="14"/>
        <v>0</v>
      </c>
      <c r="O82" s="19">
        <f t="shared" si="15"/>
        <v>32306872.800000001</v>
      </c>
      <c r="P82" s="19">
        <f t="shared" si="16"/>
        <v>13054172.800000001</v>
      </c>
      <c r="Q82" s="19">
        <f t="shared" si="17"/>
        <v>69.375380515361371</v>
      </c>
      <c r="R82" s="8"/>
    </row>
    <row r="83" spans="1:19">
      <c r="A83" s="15">
        <v>2</v>
      </c>
      <c r="B83" s="16" t="s">
        <v>169</v>
      </c>
      <c r="C83" s="17" t="s">
        <v>170</v>
      </c>
      <c r="D83" s="18">
        <v>28879100</v>
      </c>
      <c r="E83" s="18">
        <v>28879100</v>
      </c>
      <c r="F83" s="18">
        <v>9626400</v>
      </c>
      <c r="G83" s="23">
        <v>0</v>
      </c>
      <c r="H83" s="18">
        <v>0</v>
      </c>
      <c r="I83" s="18">
        <v>9626400</v>
      </c>
      <c r="J83" s="18">
        <v>0</v>
      </c>
      <c r="K83" s="18">
        <v>0</v>
      </c>
      <c r="L83" s="19">
        <f t="shared" si="12"/>
        <v>9626400</v>
      </c>
      <c r="M83" s="19">
        <f t="shared" si="13"/>
        <v>28879100</v>
      </c>
      <c r="N83" s="19">
        <f t="shared" si="14"/>
        <v>0</v>
      </c>
      <c r="O83" s="19">
        <f t="shared" si="15"/>
        <v>19252700</v>
      </c>
      <c r="P83" s="19">
        <f t="shared" si="16"/>
        <v>0</v>
      </c>
      <c r="Q83" s="19">
        <f t="shared" si="17"/>
        <v>100</v>
      </c>
      <c r="R83" s="8"/>
    </row>
    <row r="84" spans="1:19">
      <c r="A84" s="15">
        <v>0</v>
      </c>
      <c r="B84" s="16" t="s">
        <v>171</v>
      </c>
      <c r="C84" s="17" t="s">
        <v>172</v>
      </c>
      <c r="D84" s="18">
        <v>28879100</v>
      </c>
      <c r="E84" s="18">
        <v>28879100</v>
      </c>
      <c r="F84" s="18">
        <v>9626400</v>
      </c>
      <c r="G84" s="23">
        <v>0</v>
      </c>
      <c r="H84" s="18">
        <v>0</v>
      </c>
      <c r="I84" s="18">
        <v>9626400</v>
      </c>
      <c r="J84" s="18">
        <v>0</v>
      </c>
      <c r="K84" s="18">
        <v>0</v>
      </c>
      <c r="L84" s="19">
        <f t="shared" si="12"/>
        <v>9626400</v>
      </c>
      <c r="M84" s="19">
        <f t="shared" si="13"/>
        <v>28879100</v>
      </c>
      <c r="N84" s="19">
        <f t="shared" si="14"/>
        <v>0</v>
      </c>
      <c r="O84" s="19">
        <f t="shared" si="15"/>
        <v>19252700</v>
      </c>
      <c r="P84" s="19">
        <f t="shared" si="16"/>
        <v>0</v>
      </c>
      <c r="Q84" s="19">
        <f t="shared" si="17"/>
        <v>100</v>
      </c>
      <c r="R84" s="8"/>
      <c r="S84" s="26"/>
    </row>
    <row r="85" spans="1:19" ht="38.25">
      <c r="A85" s="15">
        <v>2</v>
      </c>
      <c r="B85" s="16" t="s">
        <v>173</v>
      </c>
      <c r="C85" s="17" t="s">
        <v>174</v>
      </c>
      <c r="D85" s="18">
        <v>4500000</v>
      </c>
      <c r="E85" s="18">
        <v>33000000</v>
      </c>
      <c r="F85" s="18">
        <v>33000000</v>
      </c>
      <c r="G85" s="23">
        <v>0</v>
      </c>
      <c r="H85" s="18">
        <v>0</v>
      </c>
      <c r="I85" s="18">
        <v>19945827.199999999</v>
      </c>
      <c r="J85" s="18">
        <v>0</v>
      </c>
      <c r="K85" s="18">
        <v>0</v>
      </c>
      <c r="L85" s="19">
        <f t="shared" si="12"/>
        <v>33000000</v>
      </c>
      <c r="M85" s="19">
        <f t="shared" si="13"/>
        <v>33000000</v>
      </c>
      <c r="N85" s="19">
        <f t="shared" si="14"/>
        <v>0</v>
      </c>
      <c r="O85" s="19">
        <f t="shared" si="15"/>
        <v>13054172.800000001</v>
      </c>
      <c r="P85" s="19">
        <f t="shared" si="16"/>
        <v>13054172.800000001</v>
      </c>
      <c r="Q85" s="19">
        <f t="shared" si="17"/>
        <v>60.441900606060607</v>
      </c>
      <c r="R85" s="8"/>
      <c r="S85" s="26"/>
    </row>
    <row r="86" spans="1:19">
      <c r="A86" s="15">
        <v>1</v>
      </c>
      <c r="B86" s="16" t="s">
        <v>175</v>
      </c>
      <c r="C86" s="17" t="s">
        <v>176</v>
      </c>
      <c r="D86" s="18">
        <v>496765200</v>
      </c>
      <c r="E86" s="18">
        <v>775081425.58000004</v>
      </c>
      <c r="F86" s="18">
        <v>459631097.14999998</v>
      </c>
      <c r="G86" s="23">
        <f>G7+G9+G26+G32+G45+G50+G54+G59+G70+G82</f>
        <v>719939446.79999995</v>
      </c>
      <c r="H86" s="18">
        <v>0</v>
      </c>
      <c r="I86" s="18">
        <v>235529639.62000012</v>
      </c>
      <c r="J86" s="18">
        <v>10431992.790000005</v>
      </c>
      <c r="K86" s="18">
        <v>12197279.639999999</v>
      </c>
      <c r="L86" s="19">
        <f t="shared" si="12"/>
        <v>-260308349.64999998</v>
      </c>
      <c r="M86" s="19">
        <f t="shared" si="13"/>
        <v>55141978.780000091</v>
      </c>
      <c r="N86" s="19">
        <f t="shared" si="14"/>
        <v>156.63419017209114</v>
      </c>
      <c r="O86" s="19">
        <f t="shared" si="15"/>
        <v>539551785.95999992</v>
      </c>
      <c r="P86" s="19">
        <f t="shared" si="16"/>
        <v>224101457.52999985</v>
      </c>
      <c r="Q86" s="19">
        <f t="shared" si="17"/>
        <v>51.243190698025231</v>
      </c>
      <c r="R86" s="8"/>
    </row>
    <row r="88" spans="1:19">
      <c r="B88" s="12"/>
      <c r="C88" s="10"/>
      <c r="D88" s="8"/>
      <c r="E88" s="8"/>
      <c r="F88" s="8"/>
      <c r="G88" s="22"/>
      <c r="H88" s="8"/>
      <c r="I88" s="8"/>
      <c r="J88" s="8"/>
      <c r="K88" s="8"/>
      <c r="L88" s="8"/>
      <c r="M88" s="8"/>
      <c r="N88" s="8"/>
      <c r="O88" s="8"/>
      <c r="P88" s="8"/>
      <c r="Q88" s="8"/>
    </row>
    <row r="96" spans="1:19" hidden="1"/>
  </sheetData>
  <mergeCells count="2">
    <mergeCell ref="B2:Q2"/>
    <mergeCell ref="B3:Q3"/>
  </mergeCells>
  <conditionalFormatting sqref="B7:B86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86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86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86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86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86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86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86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86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86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86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86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86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86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86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86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88:B97">
    <cfRule type="expression" dxfId="47" priority="46" stopIfTrue="1">
      <formula>A88=1</formula>
    </cfRule>
    <cfRule type="expression" dxfId="46" priority="47" stopIfTrue="1">
      <formula>A88=2</formula>
    </cfRule>
    <cfRule type="expression" dxfId="45" priority="48" stopIfTrue="1">
      <formula>A88=3</formula>
    </cfRule>
  </conditionalFormatting>
  <conditionalFormatting sqref="C88:C97">
    <cfRule type="expression" dxfId="44" priority="43" stopIfTrue="1">
      <formula>A88=1</formula>
    </cfRule>
    <cfRule type="expression" dxfId="43" priority="44" stopIfTrue="1">
      <formula>A88=2</formula>
    </cfRule>
    <cfRule type="expression" dxfId="42" priority="45" stopIfTrue="1">
      <formula>A88=3</formula>
    </cfRule>
  </conditionalFormatting>
  <conditionalFormatting sqref="D88:D97">
    <cfRule type="expression" dxfId="41" priority="40" stopIfTrue="1">
      <formula>A88=1</formula>
    </cfRule>
    <cfRule type="expression" dxfId="40" priority="41" stopIfTrue="1">
      <formula>A88=2</formula>
    </cfRule>
    <cfRule type="expression" dxfId="39" priority="42" stopIfTrue="1">
      <formula>A88=3</formula>
    </cfRule>
  </conditionalFormatting>
  <conditionalFormatting sqref="E88:E97">
    <cfRule type="expression" dxfId="38" priority="37" stopIfTrue="1">
      <formula>A88=1</formula>
    </cfRule>
    <cfRule type="expression" dxfId="37" priority="38" stopIfTrue="1">
      <formula>A88=2</formula>
    </cfRule>
    <cfRule type="expression" dxfId="36" priority="39" stopIfTrue="1">
      <formula>A88=3</formula>
    </cfRule>
  </conditionalFormatting>
  <conditionalFormatting sqref="F88:F97">
    <cfRule type="expression" dxfId="35" priority="34" stopIfTrue="1">
      <formula>A88=1</formula>
    </cfRule>
    <cfRule type="expression" dxfId="34" priority="35" stopIfTrue="1">
      <formula>A88=2</formula>
    </cfRule>
    <cfRule type="expression" dxfId="33" priority="36" stopIfTrue="1">
      <formula>A88=3</formula>
    </cfRule>
  </conditionalFormatting>
  <conditionalFormatting sqref="G88:G97">
    <cfRule type="expression" dxfId="32" priority="31" stopIfTrue="1">
      <formula>A88=1</formula>
    </cfRule>
    <cfRule type="expression" dxfId="31" priority="32" stopIfTrue="1">
      <formula>A88=2</formula>
    </cfRule>
    <cfRule type="expression" dxfId="30" priority="33" stopIfTrue="1">
      <formula>A88=3</formula>
    </cfRule>
  </conditionalFormatting>
  <conditionalFormatting sqref="H88:H97">
    <cfRule type="expression" dxfId="29" priority="28" stopIfTrue="1">
      <formula>A88=1</formula>
    </cfRule>
    <cfRule type="expression" dxfId="28" priority="29" stopIfTrue="1">
      <formula>A88=2</formula>
    </cfRule>
    <cfRule type="expression" dxfId="27" priority="30" stopIfTrue="1">
      <formula>A88=3</formula>
    </cfRule>
  </conditionalFormatting>
  <conditionalFormatting sqref="I88:I97">
    <cfRule type="expression" dxfId="26" priority="25" stopIfTrue="1">
      <formula>A88=1</formula>
    </cfRule>
    <cfRule type="expression" dxfId="25" priority="26" stopIfTrue="1">
      <formula>A88=2</formula>
    </cfRule>
    <cfRule type="expression" dxfId="24" priority="27" stopIfTrue="1">
      <formula>A88=3</formula>
    </cfRule>
  </conditionalFormatting>
  <conditionalFormatting sqref="J88:J97">
    <cfRule type="expression" dxfId="23" priority="22" stopIfTrue="1">
      <formula>A88=1</formula>
    </cfRule>
    <cfRule type="expression" dxfId="22" priority="23" stopIfTrue="1">
      <formula>A88=2</formula>
    </cfRule>
    <cfRule type="expression" dxfId="21" priority="24" stopIfTrue="1">
      <formula>A88=3</formula>
    </cfRule>
  </conditionalFormatting>
  <conditionalFormatting sqref="K88:K97">
    <cfRule type="expression" dxfId="20" priority="19" stopIfTrue="1">
      <formula>A88=1</formula>
    </cfRule>
    <cfRule type="expression" dxfId="19" priority="20" stopIfTrue="1">
      <formula>A88=2</formula>
    </cfRule>
    <cfRule type="expression" dxfId="18" priority="21" stopIfTrue="1">
      <formula>A88=3</formula>
    </cfRule>
  </conditionalFormatting>
  <conditionalFormatting sqref="L88:L97">
    <cfRule type="expression" dxfId="17" priority="16" stopIfTrue="1">
      <formula>A88=1</formula>
    </cfRule>
    <cfRule type="expression" dxfId="16" priority="17" stopIfTrue="1">
      <formula>A88=2</formula>
    </cfRule>
    <cfRule type="expression" dxfId="15" priority="18" stopIfTrue="1">
      <formula>A88=3</formula>
    </cfRule>
  </conditionalFormatting>
  <conditionalFormatting sqref="M88:M97">
    <cfRule type="expression" dxfId="14" priority="13" stopIfTrue="1">
      <formula>A88=1</formula>
    </cfRule>
    <cfRule type="expression" dxfId="13" priority="14" stopIfTrue="1">
      <formula>A88=2</formula>
    </cfRule>
    <cfRule type="expression" dxfId="12" priority="15" stopIfTrue="1">
      <formula>A88=3</formula>
    </cfRule>
  </conditionalFormatting>
  <conditionalFormatting sqref="N88:N97">
    <cfRule type="expression" dxfId="11" priority="10" stopIfTrue="1">
      <formula>A88=1</formula>
    </cfRule>
    <cfRule type="expression" dxfId="10" priority="11" stopIfTrue="1">
      <formula>A88=2</formula>
    </cfRule>
    <cfRule type="expression" dxfId="9" priority="12" stopIfTrue="1">
      <formula>A88=3</formula>
    </cfRule>
  </conditionalFormatting>
  <conditionalFormatting sqref="O88:O97">
    <cfRule type="expression" dxfId="8" priority="7" stopIfTrue="1">
      <formula>A88=1</formula>
    </cfRule>
    <cfRule type="expression" dxfId="7" priority="8" stopIfTrue="1">
      <formula>A88=2</formula>
    </cfRule>
    <cfRule type="expression" dxfId="6" priority="9" stopIfTrue="1">
      <formula>A88=3</formula>
    </cfRule>
  </conditionalFormatting>
  <conditionalFormatting sqref="P88:P97">
    <cfRule type="expression" dxfId="5" priority="4" stopIfTrue="1">
      <formula>A88=1</formula>
    </cfRule>
    <cfRule type="expression" dxfId="4" priority="5" stopIfTrue="1">
      <formula>A88=2</formula>
    </cfRule>
    <cfRule type="expression" dxfId="3" priority="6" stopIfTrue="1">
      <formula>A88=3</formula>
    </cfRule>
  </conditionalFormatting>
  <conditionalFormatting sqref="Q88:Q97">
    <cfRule type="expression" dxfId="2" priority="1" stopIfTrue="1">
      <formula>A88=1</formula>
    </cfRule>
    <cfRule type="expression" dxfId="1" priority="2" stopIfTrue="1">
      <formula>A88=2</formula>
    </cfRule>
    <cfRule type="expression" dxfId="0" priority="3" stopIfTrue="1">
      <formula>A88=3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2025-05-12T07:08:20Z</cp:lastPrinted>
  <dcterms:created xsi:type="dcterms:W3CDTF">2025-05-12T07:06:01Z</dcterms:created>
  <dcterms:modified xsi:type="dcterms:W3CDTF">2025-05-12T08:01:26Z</dcterms:modified>
</cp:coreProperties>
</file>